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Відкриті дані\2022 рік\"/>
    </mc:Choice>
  </mc:AlternateContent>
  <bookViews>
    <workbookView xWindow="0" yWindow="0" windowWidth="23970" windowHeight="9600" tabRatio="838"/>
  </bookViews>
  <sheets>
    <sheet name="Звіт про виконання показ фінпла" sheetId="14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</externalReferences>
  <definedNames>
    <definedName name="__123Graph_XGRAPH3" hidden="1">[1]GDP!#REF!</definedName>
    <definedName name="aa">'[2]1993'!$A$1:$IV$3,'[2]1993'!$A$1:$A$65536</definedName>
    <definedName name="ad">'[3]МТР Газ України'!$B$1</definedName>
    <definedName name="as">'[4]МТР Газ України'!$B$1</definedName>
    <definedName name="asdf">[5]Inform!$E$6</definedName>
    <definedName name="asdfg">[5]Inform!$F$2</definedName>
    <definedName name="BuiltIn_Print_Area___1___1">#REF!</definedName>
    <definedName name="ClDate">[6]Inform!$E$6</definedName>
    <definedName name="ClDate_21">[7]Inform!$E$6</definedName>
    <definedName name="ClDate_25">[7]Inform!$E$6</definedName>
    <definedName name="ClDate_6">[8]Inform!$E$6</definedName>
    <definedName name="CompName">[6]Inform!$F$2</definedName>
    <definedName name="CompName_21">[7]Inform!$F$2</definedName>
    <definedName name="CompName_25">[7]Inform!$F$2</definedName>
    <definedName name="CompName_6">[8]Inform!$F$2</definedName>
    <definedName name="CompNameE">[6]Inform!$G$2</definedName>
    <definedName name="CompNameE_21">[7]Inform!$G$2</definedName>
    <definedName name="CompNameE_25">[7]Inform!$G$2</definedName>
    <definedName name="CompNameE_6">[8]Inform!$G$2</definedName>
    <definedName name="Cost_Category_National_ID">#REF!</definedName>
    <definedName name="Cе511">#REF!</definedName>
    <definedName name="d">'[9]МТР Газ України'!$B$4</definedName>
    <definedName name="dCPIb">[10]попер_роз!#REF!</definedName>
    <definedName name="dPPIb">[10]попер_роз!#REF!</definedName>
    <definedName name="ds">'[11]7  Інші витрати'!#REF!</definedName>
    <definedName name="Fact_Type_ID">#REF!</definedName>
    <definedName name="G">'[12]МТР Газ України'!$B$1</definedName>
    <definedName name="ij1sssss">'[13]7  Інші витрати'!#REF!</definedName>
    <definedName name="LastItem">[14]Лист1!$A$1</definedName>
    <definedName name="Load">'[15]МТР Газ України'!$B$4</definedName>
    <definedName name="Load_ID">'[16]МТР Газ України'!$B$4</definedName>
    <definedName name="Load_ID_10">'[17]7  Інші витрати'!#REF!</definedName>
    <definedName name="Load_ID_11">'[18]МТР Газ України'!$B$4</definedName>
    <definedName name="Load_ID_12">'[18]МТР Газ України'!$B$4</definedName>
    <definedName name="Load_ID_13">'[18]МТР Газ України'!$B$4</definedName>
    <definedName name="Load_ID_14">'[18]МТР Газ України'!$B$4</definedName>
    <definedName name="Load_ID_15">'[18]МТР Газ України'!$B$4</definedName>
    <definedName name="Load_ID_16">'[18]МТР Газ України'!$B$4</definedName>
    <definedName name="Load_ID_17">'[18]МТР Газ України'!$B$4</definedName>
    <definedName name="Load_ID_18">'[19]МТР Газ України'!$B$4</definedName>
    <definedName name="Load_ID_19">'[20]МТР Газ України'!$B$4</definedName>
    <definedName name="Load_ID_20">'[19]МТР Газ України'!$B$4</definedName>
    <definedName name="Load_ID_200">'[15]МТР Газ України'!$B$4</definedName>
    <definedName name="Load_ID_21">'[21]МТР Газ України'!$B$4</definedName>
    <definedName name="Load_ID_23">'[20]МТР Газ України'!$B$4</definedName>
    <definedName name="Load_ID_25">'[21]МТР Газ України'!$B$4</definedName>
    <definedName name="Load_ID_542">'[22]МТР Газ України'!$B$4</definedName>
    <definedName name="Load_ID_6">'[18]МТР Газ України'!$B$4</definedName>
    <definedName name="OpDate">[6]Inform!$E$5</definedName>
    <definedName name="OpDate_21">[7]Inform!$E$5</definedName>
    <definedName name="OpDate_25">[7]Inform!$E$5</definedName>
    <definedName name="OpDate_6">[8]Inform!$E$5</definedName>
    <definedName name="QR">[23]Inform!$E$5</definedName>
    <definedName name="qw">[5]Inform!$E$5</definedName>
    <definedName name="qwert">[5]Inform!$G$2</definedName>
    <definedName name="qwerty">'[4]МТР Газ України'!$B$4</definedName>
    <definedName name="ShowFil">[14]!ShowFil</definedName>
    <definedName name="SU_ID">#REF!</definedName>
    <definedName name="Time_ID">'[16]МТР Газ України'!$B$1</definedName>
    <definedName name="Time_ID_10">'[17]7  Інші витрати'!#REF!</definedName>
    <definedName name="Time_ID_11">'[18]МТР Газ України'!$B$1</definedName>
    <definedName name="Time_ID_12">'[18]МТР Газ України'!$B$1</definedName>
    <definedName name="Time_ID_13">'[18]МТР Газ України'!$B$1</definedName>
    <definedName name="Time_ID_14">'[18]МТР Газ України'!$B$1</definedName>
    <definedName name="Time_ID_15">'[18]МТР Газ України'!$B$1</definedName>
    <definedName name="Time_ID_16">'[18]МТР Газ України'!$B$1</definedName>
    <definedName name="Time_ID_17">'[18]МТР Газ України'!$B$1</definedName>
    <definedName name="Time_ID_18">'[19]МТР Газ України'!$B$1</definedName>
    <definedName name="Time_ID_19">'[20]МТР Газ України'!$B$1</definedName>
    <definedName name="Time_ID_20">'[19]МТР Газ України'!$B$1</definedName>
    <definedName name="Time_ID_21">'[21]МТР Газ України'!$B$1</definedName>
    <definedName name="Time_ID_23">'[20]МТР Газ України'!$B$1</definedName>
    <definedName name="Time_ID_25">'[21]МТР Газ України'!$B$1</definedName>
    <definedName name="Time_ID_6">'[18]МТР Газ України'!$B$1</definedName>
    <definedName name="Time_ID0">'[16]МТР Газ України'!$F$1</definedName>
    <definedName name="Time_ID0_10">'[17]7  Інші витрати'!#REF!</definedName>
    <definedName name="Time_ID0_11">'[18]МТР Газ України'!$F$1</definedName>
    <definedName name="Time_ID0_12">'[18]МТР Газ України'!$F$1</definedName>
    <definedName name="Time_ID0_13">'[18]МТР Газ України'!$F$1</definedName>
    <definedName name="Time_ID0_14">'[18]МТР Газ України'!$F$1</definedName>
    <definedName name="Time_ID0_15">'[18]МТР Газ України'!$F$1</definedName>
    <definedName name="Time_ID0_16">'[18]МТР Газ України'!$F$1</definedName>
    <definedName name="Time_ID0_17">'[18]МТР Газ України'!$F$1</definedName>
    <definedName name="Time_ID0_18">'[19]МТР Газ України'!$F$1</definedName>
    <definedName name="Time_ID0_19">'[20]МТР Газ України'!$F$1</definedName>
    <definedName name="Time_ID0_20">'[19]МТР Газ України'!$F$1</definedName>
    <definedName name="Time_ID0_21">'[21]МТР Газ України'!$F$1</definedName>
    <definedName name="Time_ID0_23">'[20]МТР Газ України'!$F$1</definedName>
    <definedName name="Time_ID0_25">'[21]МТР Газ України'!$F$1</definedName>
    <definedName name="Time_ID0_6">'[18]МТР Газ України'!$F$1</definedName>
    <definedName name="ttttttt">#REF!</definedName>
    <definedName name="Unit">[6]Inform!$E$38</definedName>
    <definedName name="Unit_21">[7]Inform!$E$38</definedName>
    <definedName name="Unit_25">[7]Inform!$E$38</definedName>
    <definedName name="Unit_6">[8]Inform!$E$38</definedName>
    <definedName name="WQER">'[24]МТР Газ України'!$B$4</definedName>
    <definedName name="wr">'[24]МТР Газ України'!$B$4</definedName>
    <definedName name="yyyy">#REF!</definedName>
    <definedName name="zx">'[4]МТР Газ України'!$F$1</definedName>
    <definedName name="zxc">[5]Inform!$E$38</definedName>
    <definedName name="а">'[13]7  Інші витрати'!#REF!</definedName>
    <definedName name="ав">#REF!</definedName>
    <definedName name="аен">'[24]МТР Газ України'!$B$4</definedName>
    <definedName name="_xlnm.Database">'[25]Ener '!$A$1:$G$2645</definedName>
    <definedName name="в">'[26]МТР Газ України'!$F$1</definedName>
    <definedName name="ватт">'[27]БАЗА  '!#REF!</definedName>
    <definedName name="Д">'[15]МТР Газ України'!$B$4</definedName>
    <definedName name="е">#REF!</definedName>
    <definedName name="є">#REF!</definedName>
    <definedName name="_xlnm.Print_Titles" localSheetId="0">'Звіт про виконання показ фінпла'!$4:$6</definedName>
    <definedName name="Заголовки_для_печати_МИ">'[28]1993'!$A$1:$IV$3,'[28]1993'!$A$1:$A$65536</definedName>
    <definedName name="і">[29]Inform!$F$2</definedName>
    <definedName name="ів">#REF!</definedName>
    <definedName name="ів___0">#REF!</definedName>
    <definedName name="ів_22">#REF!</definedName>
    <definedName name="ів_26">#REF!</definedName>
    <definedName name="іваіа">'[30]7  Інші витрати'!#REF!</definedName>
    <definedName name="іваф">#REF!</definedName>
    <definedName name="івів">'[12]МТР Газ України'!$B$1</definedName>
    <definedName name="іцу">[23]Inform!$G$2</definedName>
    <definedName name="йуц">#REF!</definedName>
    <definedName name="йцу">#REF!</definedName>
    <definedName name="йцуйй">#REF!</definedName>
    <definedName name="йцукц">'[30]7  Інші витрати'!#REF!</definedName>
    <definedName name="КЕ">#REF!</definedName>
    <definedName name="КЕ___0">#REF!</definedName>
    <definedName name="КЕ_22">#REF!</definedName>
    <definedName name="КЕ_26">#REF!</definedName>
    <definedName name="кен">#REF!</definedName>
    <definedName name="л">#REF!</definedName>
    <definedName name="_xlnm.Print_Area" localSheetId="0">'Звіт про виконання показ фінпла'!$A$1:$H$149</definedName>
    <definedName name="п">'[13]7  Інші витрати'!#REF!</definedName>
    <definedName name="пдв">'[15]МТР Газ України'!$B$4</definedName>
    <definedName name="пдв_утг">'[15]МТР Газ України'!$F$1</definedName>
    <definedName name="План">#REF!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.">#REF!</definedName>
    <definedName name="ппп">[31]Inform!$E$6</definedName>
    <definedName name="р">#REF!</definedName>
    <definedName name="т">[32]Inform!$E$6</definedName>
    <definedName name="тариф">[33]Inform!$G$2</definedName>
    <definedName name="уйцукйцуйу">#REF!</definedName>
    <definedName name="уке">[34]Inform!$G$2</definedName>
    <definedName name="УТГ">'[15]МТР Газ України'!$B$4</definedName>
    <definedName name="фів">'[24]МТР Газ України'!$B$4</definedName>
    <definedName name="фіваіф">'[30]7  Інші витрати'!#REF!</definedName>
    <definedName name="фф">'[26]МТР Газ України'!$F$1</definedName>
    <definedName name="ц">'[13]7  Інші витрати'!#REF!</definedName>
    <definedName name="ччч">'[35]БАЗА  '!#REF!</definedName>
    <definedName name="ш">#REF!</definedName>
  </definedNames>
  <calcPr calcId="162913"/>
</workbook>
</file>

<file path=xl/calcChain.xml><?xml version="1.0" encoding="utf-8"?>
<calcChain xmlns="http://schemas.openxmlformats.org/spreadsheetml/2006/main">
  <c r="I82" i="14" l="1"/>
  <c r="C76" i="14" l="1"/>
  <c r="C89" i="14"/>
  <c r="E68" i="14" l="1"/>
  <c r="E57" i="14"/>
  <c r="E79" i="14"/>
  <c r="K82" i="14"/>
  <c r="C68" i="14"/>
  <c r="C79" i="14"/>
  <c r="D94" i="14" l="1"/>
  <c r="G97" i="14" l="1"/>
  <c r="F22" i="14" l="1"/>
  <c r="D22" i="14"/>
  <c r="E15" i="14" l="1"/>
  <c r="E31" i="14"/>
  <c r="E36" i="14" s="1"/>
  <c r="C130" i="14" l="1"/>
  <c r="H27" i="14" l="1"/>
  <c r="G27" i="14"/>
  <c r="F100" i="14" l="1"/>
  <c r="G100" i="14" s="1"/>
  <c r="F99" i="14"/>
  <c r="H99" i="14" s="1"/>
  <c r="F98" i="14"/>
  <c r="F97" i="14"/>
  <c r="H97" i="14" s="1"/>
  <c r="G96" i="14"/>
  <c r="F92" i="14"/>
  <c r="H92" i="14" s="1"/>
  <c r="D77" i="14"/>
  <c r="E94" i="14"/>
  <c r="E93" i="14" s="1"/>
  <c r="C94" i="14"/>
  <c r="C93" i="14" s="1"/>
  <c r="F87" i="14"/>
  <c r="H87" i="14" s="1"/>
  <c r="F86" i="14"/>
  <c r="H86" i="14" s="1"/>
  <c r="F85" i="14"/>
  <c r="H85" i="14" s="1"/>
  <c r="F84" i="14"/>
  <c r="F83" i="14"/>
  <c r="H83" i="14" s="1"/>
  <c r="H82" i="14"/>
  <c r="F81" i="14"/>
  <c r="G81" i="14" s="1"/>
  <c r="F77" i="14"/>
  <c r="H77" i="14" s="1"/>
  <c r="F78" i="14"/>
  <c r="H78" i="14" s="1"/>
  <c r="H116" i="14"/>
  <c r="G116" i="14"/>
  <c r="H113" i="14"/>
  <c r="G113" i="14"/>
  <c r="H112" i="14"/>
  <c r="G112" i="14"/>
  <c r="H111" i="14"/>
  <c r="G111" i="14"/>
  <c r="H110" i="14"/>
  <c r="G110" i="14"/>
  <c r="F109" i="14"/>
  <c r="H109" i="14" s="1"/>
  <c r="E109" i="14"/>
  <c r="D109" i="14"/>
  <c r="C109" i="14"/>
  <c r="H108" i="14"/>
  <c r="G108" i="14"/>
  <c r="H107" i="14"/>
  <c r="G107" i="14"/>
  <c r="H106" i="14"/>
  <c r="G106" i="14"/>
  <c r="H105" i="14"/>
  <c r="G105" i="14"/>
  <c r="F104" i="14"/>
  <c r="H104" i="14" s="1"/>
  <c r="E104" i="14"/>
  <c r="E114" i="14" s="1"/>
  <c r="D104" i="14"/>
  <c r="D114" i="14" s="1"/>
  <c r="C104" i="14"/>
  <c r="H101" i="14"/>
  <c r="G101" i="14"/>
  <c r="H100" i="14"/>
  <c r="H96" i="14"/>
  <c r="H95" i="14"/>
  <c r="G95" i="14"/>
  <c r="D93" i="14"/>
  <c r="E91" i="14"/>
  <c r="D91" i="14"/>
  <c r="C91" i="14"/>
  <c r="H88" i="14"/>
  <c r="G88" i="14"/>
  <c r="G85" i="14"/>
  <c r="H84" i="14"/>
  <c r="G84" i="14"/>
  <c r="H81" i="14"/>
  <c r="H80" i="14"/>
  <c r="G80" i="14"/>
  <c r="E76" i="14"/>
  <c r="D79" i="14"/>
  <c r="D76" i="14" s="1"/>
  <c r="H75" i="14"/>
  <c r="G75" i="14"/>
  <c r="H74" i="14"/>
  <c r="G74" i="14"/>
  <c r="H73" i="14"/>
  <c r="G73" i="14"/>
  <c r="H72" i="14"/>
  <c r="G72" i="14"/>
  <c r="F71" i="14"/>
  <c r="E71" i="14"/>
  <c r="D71" i="14"/>
  <c r="C71" i="14"/>
  <c r="H98" i="14" l="1"/>
  <c r="G98" i="14"/>
  <c r="G92" i="14"/>
  <c r="F91" i="14"/>
  <c r="H91" i="14" s="1"/>
  <c r="F79" i="14"/>
  <c r="F76" i="14" s="1"/>
  <c r="F89" i="14" s="1"/>
  <c r="E102" i="14"/>
  <c r="G99" i="14"/>
  <c r="F94" i="14"/>
  <c r="G94" i="14" s="1"/>
  <c r="D102" i="14"/>
  <c r="C102" i="14"/>
  <c r="G87" i="14"/>
  <c r="G86" i="14"/>
  <c r="G83" i="14"/>
  <c r="G82" i="14"/>
  <c r="G77" i="14"/>
  <c r="G78" i="14"/>
  <c r="G71" i="14"/>
  <c r="F114" i="14"/>
  <c r="H114" i="14" s="1"/>
  <c r="C114" i="14"/>
  <c r="D89" i="14"/>
  <c r="G91" i="14"/>
  <c r="G109" i="14"/>
  <c r="H71" i="14"/>
  <c r="E89" i="14"/>
  <c r="G76" i="14"/>
  <c r="G104" i="14"/>
  <c r="H76" i="14" l="1"/>
  <c r="G79" i="14"/>
  <c r="H79" i="14"/>
  <c r="E115" i="14"/>
  <c r="E117" i="14" s="1"/>
  <c r="D115" i="14"/>
  <c r="H94" i="14"/>
  <c r="F93" i="14"/>
  <c r="H93" i="14" s="1"/>
  <c r="H89" i="14"/>
  <c r="G89" i="14"/>
  <c r="C115" i="14"/>
  <c r="C117" i="14" s="1"/>
  <c r="G114" i="14"/>
  <c r="F102" i="14" l="1"/>
  <c r="G102" i="14" s="1"/>
  <c r="G93" i="14"/>
  <c r="H102" i="14"/>
  <c r="F115" i="14" l="1"/>
  <c r="H115" i="14"/>
  <c r="G115" i="14"/>
  <c r="H117" i="14" l="1"/>
  <c r="G117" i="14"/>
  <c r="D145" i="14" l="1"/>
  <c r="E145" i="14"/>
  <c r="F145" i="14"/>
  <c r="C145" i="14"/>
  <c r="D144" i="14"/>
  <c r="E144" i="14"/>
  <c r="F144" i="14"/>
  <c r="C144" i="14"/>
  <c r="F143" i="14"/>
  <c r="D143" i="14"/>
  <c r="E143" i="14"/>
  <c r="C143" i="14"/>
  <c r="E16" i="14" l="1"/>
  <c r="D130" i="14"/>
  <c r="F130" i="14"/>
  <c r="C64" i="14" l="1"/>
  <c r="C9" i="14"/>
  <c r="G48" i="14" l="1"/>
  <c r="C119" i="14" l="1"/>
  <c r="H123" i="14" l="1"/>
  <c r="H124" i="14"/>
  <c r="H125" i="14"/>
  <c r="G30" i="14"/>
  <c r="G28" i="14" l="1"/>
  <c r="F9" i="14" l="1"/>
  <c r="G66" i="14" l="1"/>
  <c r="G67" i="14"/>
  <c r="G53" i="14"/>
  <c r="G55" i="14"/>
  <c r="G59" i="14"/>
  <c r="G60" i="14"/>
  <c r="G125" i="14"/>
  <c r="G123" i="14"/>
  <c r="H131" i="14"/>
  <c r="H132" i="14"/>
  <c r="H133" i="14"/>
  <c r="H135" i="14"/>
  <c r="H136" i="14"/>
  <c r="H137" i="14"/>
  <c r="H139" i="14"/>
  <c r="H140" i="14"/>
  <c r="G131" i="14"/>
  <c r="G132" i="14"/>
  <c r="G133" i="14"/>
  <c r="G135" i="14"/>
  <c r="G136" i="14"/>
  <c r="G137" i="14"/>
  <c r="G139" i="14"/>
  <c r="G140" i="14"/>
  <c r="G35" i="14"/>
  <c r="G14" i="14"/>
  <c r="H144" i="14" l="1"/>
  <c r="H143" i="14"/>
  <c r="G144" i="14"/>
  <c r="G143" i="14"/>
  <c r="F138" i="14" l="1"/>
  <c r="F142" i="14" s="1"/>
  <c r="E138" i="14"/>
  <c r="E142" i="14" s="1"/>
  <c r="D138" i="14"/>
  <c r="D142" i="14" s="1"/>
  <c r="C138" i="14"/>
  <c r="C142" i="14" s="1"/>
  <c r="F134" i="14"/>
  <c r="E134" i="14"/>
  <c r="D134" i="14"/>
  <c r="C134" i="14"/>
  <c r="H138" i="14" l="1"/>
  <c r="G138" i="14"/>
  <c r="G141" i="14"/>
  <c r="H141" i="14"/>
  <c r="H130" i="14"/>
  <c r="G130" i="14"/>
  <c r="G134" i="14"/>
  <c r="H134" i="14"/>
  <c r="G145" i="14" l="1"/>
  <c r="H145" i="14"/>
  <c r="H142" i="14"/>
  <c r="G142" i="14"/>
  <c r="H67" i="14" l="1"/>
  <c r="H66" i="14"/>
  <c r="F64" i="14"/>
  <c r="E64" i="14"/>
  <c r="D64" i="14"/>
  <c r="H59" i="14"/>
  <c r="F57" i="14"/>
  <c r="D57" i="14"/>
  <c r="C57" i="14"/>
  <c r="H55" i="14"/>
  <c r="H53" i="14"/>
  <c r="F52" i="14"/>
  <c r="E52" i="14"/>
  <c r="D52" i="14"/>
  <c r="C52" i="14"/>
  <c r="F68" i="14" l="1"/>
  <c r="H64" i="14"/>
  <c r="D68" i="14"/>
  <c r="H52" i="14"/>
  <c r="G52" i="14"/>
  <c r="G57" i="14"/>
  <c r="G64" i="14"/>
  <c r="H57" i="14"/>
  <c r="H68" i="14" l="1"/>
  <c r="G68" i="14"/>
  <c r="C25" i="14" l="1"/>
  <c r="F50" i="14"/>
  <c r="E50" i="14"/>
  <c r="D50" i="14"/>
  <c r="C50" i="14"/>
  <c r="H49" i="14"/>
  <c r="G49" i="14"/>
  <c r="H48" i="14"/>
  <c r="H47" i="14"/>
  <c r="G47" i="14"/>
  <c r="H46" i="14"/>
  <c r="G46" i="14"/>
  <c r="H45" i="14"/>
  <c r="G45" i="14"/>
  <c r="H50" i="14" l="1"/>
  <c r="G50" i="14"/>
  <c r="H122" i="14" l="1"/>
  <c r="G122" i="14"/>
  <c r="H121" i="14" l="1"/>
  <c r="G121" i="14"/>
  <c r="G124" i="14"/>
  <c r="H10" i="14"/>
  <c r="H11" i="14"/>
  <c r="H12" i="14"/>
  <c r="H17" i="14"/>
  <c r="H18" i="14"/>
  <c r="H19" i="14"/>
  <c r="H20" i="14"/>
  <c r="H21" i="14"/>
  <c r="H24" i="14"/>
  <c r="H26" i="14"/>
  <c r="H30" i="14"/>
  <c r="H34" i="14"/>
  <c r="H8" i="14" l="1"/>
  <c r="G18" i="14"/>
  <c r="G19" i="14"/>
  <c r="G20" i="14"/>
  <c r="G21" i="14"/>
  <c r="G10" i="14"/>
  <c r="G11" i="14"/>
  <c r="G12" i="14"/>
  <c r="G17" i="14"/>
  <c r="G23" i="14"/>
  <c r="G24" i="14"/>
  <c r="G26" i="14"/>
  <c r="G34" i="14"/>
  <c r="G8" i="14"/>
  <c r="D119" i="14" l="1"/>
  <c r="E119" i="14"/>
  <c r="F119" i="14"/>
  <c r="G119" i="14" l="1"/>
  <c r="H119" i="14"/>
  <c r="E25" i="14"/>
  <c r="F25" i="14"/>
  <c r="D42" i="14"/>
  <c r="E42" i="14"/>
  <c r="C42" i="14"/>
  <c r="H25" i="14" l="1"/>
  <c r="H22" i="14"/>
  <c r="F42" i="14"/>
  <c r="G22" i="14"/>
  <c r="G25" i="14"/>
  <c r="D25" i="14"/>
  <c r="D16" i="14"/>
  <c r="F16" i="14"/>
  <c r="C16" i="14"/>
  <c r="D9" i="14"/>
  <c r="D15" i="14" s="1"/>
  <c r="E9" i="14"/>
  <c r="F15" i="14"/>
  <c r="F31" i="14" l="1"/>
  <c r="C43" i="14"/>
  <c r="D43" i="14"/>
  <c r="G15" i="14"/>
  <c r="E43" i="14"/>
  <c r="G42" i="14"/>
  <c r="H42" i="14"/>
  <c r="H9" i="14"/>
  <c r="F43" i="14"/>
  <c r="H16" i="14"/>
  <c r="G9" i="14"/>
  <c r="G16" i="14"/>
  <c r="H15" i="14" l="1"/>
  <c r="G43" i="14"/>
  <c r="H43" i="14"/>
  <c r="F36" i="14"/>
  <c r="H31" i="14" l="1"/>
  <c r="G31" i="14"/>
  <c r="F39" i="14"/>
  <c r="G36" i="14"/>
  <c r="E39" i="14"/>
  <c r="G39" i="14" l="1"/>
  <c r="D31" i="14"/>
  <c r="D36" i="14" l="1"/>
  <c r="D39" i="14" s="1"/>
  <c r="C15" i="14"/>
  <c r="C31" i="14" l="1"/>
  <c r="C36" i="14" s="1"/>
  <c r="C39" i="14" s="1"/>
</calcChain>
</file>

<file path=xl/sharedStrings.xml><?xml version="1.0" encoding="utf-8"?>
<sst xmlns="http://schemas.openxmlformats.org/spreadsheetml/2006/main" count="239" uniqueCount="126">
  <si>
    <t>Фінансовий результат від операційної діяльності</t>
  </si>
  <si>
    <t>Витрати на оплату праці</t>
  </si>
  <si>
    <t>Відрахування на соціальні заходи</t>
  </si>
  <si>
    <t>Амортизація</t>
  </si>
  <si>
    <t xml:space="preserve">Код рядка </t>
  </si>
  <si>
    <t>Інші операційні витрати</t>
  </si>
  <si>
    <t>придбання (виготовлення) інших необоротних матеріальних активів</t>
  </si>
  <si>
    <t>Усього</t>
  </si>
  <si>
    <t>(посада)</t>
  </si>
  <si>
    <t>(підпис)</t>
  </si>
  <si>
    <t>Інші операційні витрати, усього, у тому числі:</t>
  </si>
  <si>
    <t>податок на доходи фізичних осіб</t>
  </si>
  <si>
    <t>Фінансовий результат до оподаткування</t>
  </si>
  <si>
    <t xml:space="preserve">         (ініціали, прізвище)    </t>
  </si>
  <si>
    <t>Основні фінансові показники</t>
  </si>
  <si>
    <t>Капітальні інвестиції</t>
  </si>
  <si>
    <t>директор</t>
  </si>
  <si>
    <t>працівники</t>
  </si>
  <si>
    <t>Найменування показника</t>
  </si>
  <si>
    <t>адміністративно-управлінський персонал</t>
  </si>
  <si>
    <t>Валовий прибуток/збиток</t>
  </si>
  <si>
    <t>(    )</t>
  </si>
  <si>
    <t>Витрати з податку на прибуток</t>
  </si>
  <si>
    <t>Дохід з податку на прибуток</t>
  </si>
  <si>
    <t>8000</t>
  </si>
  <si>
    <t>8001</t>
  </si>
  <si>
    <t>8002</t>
  </si>
  <si>
    <t>8003</t>
  </si>
  <si>
    <t>8010</t>
  </si>
  <si>
    <t>Інші операційні доходи, усього, у тому числі:</t>
  </si>
  <si>
    <t>нетипові операційні доходи (розшифрувати)</t>
  </si>
  <si>
    <t>інші операційні доходи (розшифрувати)</t>
  </si>
  <si>
    <t>податок на прибуток підприємств</t>
  </si>
  <si>
    <t>інші податки та збори (розшифрувати)</t>
  </si>
  <si>
    <t>митні платежі</t>
  </si>
  <si>
    <t xml:space="preserve">єдиний внесок на загальнообов'язкове державне соціальне страхування                      </t>
  </si>
  <si>
    <t>земельний податок</t>
  </si>
  <si>
    <t>орендна плата</t>
  </si>
  <si>
    <t>Чистий фінансовий результат</t>
  </si>
  <si>
    <t xml:space="preserve">Прибуток </t>
  </si>
  <si>
    <t>Збиток</t>
  </si>
  <si>
    <t>Середньомісячні витрати на оплату праці одного працівника (грн), усього, у тому числі:</t>
  </si>
  <si>
    <t>Інші витрати (розшифрувати)</t>
  </si>
  <si>
    <t>ПДВ, що підлягає сплаті до бюджету за підсумками звітного періоду</t>
  </si>
  <si>
    <t>ПДВ, що підлягає відшкодуванню з бюджету за підсумками звітного періоду</t>
  </si>
  <si>
    <t>Усього нараховано виплат</t>
  </si>
  <si>
    <t>Матеріальні витрати</t>
  </si>
  <si>
    <t>(тис. грн)</t>
  </si>
  <si>
    <t>Нараховані до сплати податки та збори до місцевих бюджетів (податкові платежі)</t>
  </si>
  <si>
    <t>Нараховані до сплати інші податки, збори та платежі</t>
  </si>
  <si>
    <t>військовий збір</t>
  </si>
  <si>
    <t>капітальне будівництво (розшифрувати)</t>
  </si>
  <si>
    <t>модернізація, модифікація (добудова, дообладнання, реконструкція) основних засобів (розшифрувати)</t>
  </si>
  <si>
    <t>капітальний ремонт (розшифрувати)</t>
  </si>
  <si>
    <t>Собівартість реалізованої продукції (товарів, робіт, послуг), усього, у тому числі:</t>
  </si>
  <si>
    <t>Матеріальні витрати (розшифрувати)</t>
  </si>
  <si>
    <t>Інші адміністративні витрати (розшифрувати)</t>
  </si>
  <si>
    <t>Інші операційні витрати (розшифрувати)</t>
  </si>
  <si>
    <t>придбання (виготовлення) інших необоротних матеріальних активів (розшифрувати)</t>
  </si>
  <si>
    <t>Фонд оплату праці</t>
  </si>
  <si>
    <t>8030</t>
  </si>
  <si>
    <t>Адміністративні витрати, усього, у тому числі:</t>
  </si>
  <si>
    <t>Розділ І. Формування фінансових результатів</t>
  </si>
  <si>
    <t>Розділ IІ. Розрахунки з бюджетом</t>
  </si>
  <si>
    <t>Розділ IV. Капітальні інвестиції</t>
  </si>
  <si>
    <t>Розділ VI. Дані про персонал та витрати на оплату праці</t>
  </si>
  <si>
    <t>план</t>
  </si>
  <si>
    <t>факт</t>
  </si>
  <si>
    <t>відхилення, +/-</t>
  </si>
  <si>
    <t>виконання, 
%</t>
  </si>
  <si>
    <t>Усього доходів</t>
  </si>
  <si>
    <t>Усього видатків</t>
  </si>
  <si>
    <t>відрахування частини чистого прибутку комунальними підприємствами, що є власністю Вінницької міської об'єднаної територіальної громади до бюджету Вінницької міської ОТГ</t>
  </si>
  <si>
    <t>Факт наростаючим підсумком з початку року</t>
  </si>
  <si>
    <t>Елементи операційних витрат:</t>
  </si>
  <si>
    <t xml:space="preserve">Нараховані до сплати податки та збори до Державного бюджету України (податкові платежі) </t>
  </si>
  <si>
    <t>Надходження від відсотків за залишками коштів на поточних рахунках</t>
  </si>
  <si>
    <t>Директор КНП "ВМКЛ №1"</t>
  </si>
  <si>
    <t xml:space="preserve">Костянтин ЛІВАКОВСЬКИЙ </t>
  </si>
  <si>
    <r>
      <t>Інші фінансові доходи</t>
    </r>
    <r>
      <rPr>
        <sz val="16"/>
        <rFont val="Times New Roman"/>
        <family val="1"/>
        <charset val="204"/>
      </rPr>
      <t xml:space="preserve"> (розшифрувати)</t>
    </r>
  </si>
  <si>
    <r>
      <rPr>
        <b/>
        <sz val="16"/>
        <rFont val="Times New Roman"/>
        <family val="1"/>
        <charset val="204"/>
      </rPr>
      <t>Фінансові витрати</t>
    </r>
    <r>
      <rPr>
        <sz val="16"/>
        <rFont val="Times New Roman"/>
        <family val="1"/>
        <charset val="204"/>
      </rPr>
      <t xml:space="preserve"> (розшифрувати)</t>
    </r>
  </si>
  <si>
    <r>
      <t xml:space="preserve">Середня кількість працівників </t>
    </r>
    <r>
      <rPr>
        <sz val="16"/>
        <rFont val="Times New Roman"/>
        <family val="1"/>
        <charset val="204"/>
      </rPr>
      <t>(штатних працівників, зовнішніх сумісників та працівників, що працюють за цивільно-правовими договорами)</t>
    </r>
    <r>
      <rPr>
        <b/>
        <sz val="16"/>
        <rFont val="Times New Roman"/>
        <family val="1"/>
        <charset val="204"/>
      </rPr>
      <t>, у тому числі:</t>
    </r>
  </si>
  <si>
    <r>
      <t xml:space="preserve">Чистий дохід від реалізації продукції (товарів, робіт, послуг) </t>
    </r>
    <r>
      <rPr>
        <sz val="16"/>
        <rFont val="Times New Roman"/>
        <family val="1"/>
        <charset val="204"/>
      </rPr>
      <t>(розшифрувати)</t>
    </r>
  </si>
  <si>
    <r>
      <t>Інші доходи</t>
    </r>
    <r>
      <rPr>
        <sz val="16"/>
        <rFont val="Times New Roman"/>
        <family val="1"/>
        <charset val="204"/>
      </rPr>
      <t xml:space="preserve"> (розшифрувати)</t>
    </r>
  </si>
  <si>
    <r>
      <t xml:space="preserve">Інші витрати </t>
    </r>
    <r>
      <rPr>
        <sz val="16"/>
        <rFont val="Times New Roman"/>
        <family val="1"/>
        <charset val="204"/>
      </rPr>
      <t>(розшифрувати)</t>
    </r>
  </si>
  <si>
    <r>
      <t>придбання (виготовлення) основних засобів (розшифрувати)</t>
    </r>
    <r>
      <rPr>
        <i/>
        <sz val="16"/>
        <rFont val="Times New Roman"/>
        <family val="1"/>
        <charset val="204"/>
      </rPr>
      <t xml:space="preserve"> </t>
    </r>
  </si>
  <si>
    <r>
      <t>придбання (створення) нематеріальних активів (розшифрувати)</t>
    </r>
    <r>
      <rPr>
        <i/>
        <sz val="16"/>
        <rFont val="Times New Roman"/>
        <family val="1"/>
        <charset val="204"/>
      </rPr>
      <t xml:space="preserve"> </t>
    </r>
  </si>
  <si>
    <t>Розділ ІІІ. Рух грошових коштів</t>
  </si>
  <si>
    <t>І. Рух коштів у результаті операційної діяльності</t>
  </si>
  <si>
    <t xml:space="preserve">Надходження грошових коштів від операційної діяльності </t>
  </si>
  <si>
    <t>Виручка від реалізації продукції (товарів, робіт, послуг)</t>
  </si>
  <si>
    <t>Цільове фінансування  (розшифрувати)</t>
  </si>
  <si>
    <t>Видатки грошових коштів від операційної діяльності</t>
  </si>
  <si>
    <t xml:space="preserve">Розрахунки за продукцію (товари, роботи та послуги) </t>
  </si>
  <si>
    <t xml:space="preserve">Розрахунки з оплати праці </t>
  </si>
  <si>
    <t>Зобов’язання з податків, зборів та інших обов’язкових платежів, у тому числі:</t>
  </si>
  <si>
    <t>податок на додану вартість</t>
  </si>
  <si>
    <t xml:space="preserve">єдиний внесок на загальнообов'язкове державне соціальне страхування    </t>
  </si>
  <si>
    <t>інші платежі (профспілкові внески)</t>
  </si>
  <si>
    <t>Чистий рух коштів від операційної діяльності</t>
  </si>
  <si>
    <t>II. Рух коштів у результаті інвестиційної діяльності</t>
  </si>
  <si>
    <t xml:space="preserve">Надходження грошових коштів від інвестиційної діяльності </t>
  </si>
  <si>
    <t xml:space="preserve">Інші надходження (кошти бюджету Вінницької міської ОТГ) </t>
  </si>
  <si>
    <t xml:space="preserve">Видатки грошових коштів від інвестиційної діяльності </t>
  </si>
  <si>
    <t>Витрачання на придбання необоротних активів, у тому числі:</t>
  </si>
  <si>
    <t>Чистий рух коштів від інвестиційної діяльності </t>
  </si>
  <si>
    <t>III. Рух коштів у результаті фінансової діяльності</t>
  </si>
  <si>
    <t xml:space="preserve">Надходження грошових коштів від фінансової діяльності </t>
  </si>
  <si>
    <t>Надходження від власного капіталу</t>
  </si>
  <si>
    <t>Надходження від відсотків за залишками коштів на депозитних рахунках</t>
  </si>
  <si>
    <t>Надходження від отримання позик/кредитів/облігацій/векселів</t>
  </si>
  <si>
    <t xml:space="preserve">Видатки грошових коштів від фінансової діяльності </t>
  </si>
  <si>
    <t>Витрачання на погашення позик/кредитів/облігацій/векселів</t>
  </si>
  <si>
    <t>Витрачання на сплату дивідендів</t>
  </si>
  <si>
    <t>Витрачання на сплату відсотків за користування позиковим капіталом</t>
  </si>
  <si>
    <t>Чистий рух коштів від фінансової діяльності </t>
  </si>
  <si>
    <t>Чистий грошовий потік</t>
  </si>
  <si>
    <t>Залишок коштів на початок року</t>
  </si>
  <si>
    <t>Залишок коштів на кінець року</t>
  </si>
  <si>
    <r>
      <t>інші податки, збори та платежі  (</t>
    </r>
    <r>
      <rPr>
        <i/>
        <sz val="16"/>
        <rFont val="Times New Roman"/>
        <family val="1"/>
        <charset val="204"/>
      </rPr>
      <t>профспілкові внески</t>
    </r>
    <r>
      <rPr>
        <sz val="16"/>
        <rFont val="Times New Roman"/>
        <family val="1"/>
        <charset val="204"/>
      </rPr>
      <t>)</t>
    </r>
  </si>
  <si>
    <t xml:space="preserve">ЗВІТ 
 про виконання показників фінансового плану Комунального некомерційного підприємства                                                                                                                                                                                                    "Вінницька міська клінічна лікарня №1"
за  2022 рік
   </t>
  </si>
  <si>
    <t>за  2021 рік</t>
  </si>
  <si>
    <t>за 2022 рік</t>
  </si>
  <si>
    <t>Звітний  2022 рік</t>
  </si>
  <si>
    <t>-</t>
  </si>
  <si>
    <r>
      <t>Інші надходження (розшифрувати)</t>
    </r>
    <r>
      <rPr>
        <i/>
        <sz val="16"/>
        <rFont val="Times New Roman"/>
        <family val="1"/>
        <charset val="204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</si>
</sst>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6">
    <numFmt numFmtId="164" formatCode="_-* #,##0.00_₴_-;\-* #,##0.00_₴_-;_-* &quot;-&quot;??_₴_-;_-@_-"/>
    <numFmt numFmtId="165" formatCode="#,##0&quot;р.&quot;;[Red]\-#,##0&quot;р.&quot;"/>
    <numFmt numFmtId="166" formatCode="#,##0.00&quot;р.&quot;;\-#,##0.00&quot;р.&quot;"/>
    <numFmt numFmtId="167" formatCode="_-* #,##0.00_р_._-;\-* #,##0.00_р_._-;_-* &quot;-&quot;??_р_._-;_-@_-"/>
    <numFmt numFmtId="168" formatCode="_-* #,##0.00\ _г_р_н_._-;\-* #,##0.00\ _г_р_н_._-;_-* &quot;-&quot;??\ _г_р_н_._-;_-@_-"/>
    <numFmt numFmtId="170" formatCode="#,##0.0"/>
    <numFmt numFmtId="171" formatCode="###\ ##0.000"/>
    <numFmt numFmtId="172" formatCode="_(&quot;$&quot;* #,##0.00_);_(&quot;$&quot;* \(#,##0.00\);_(&quot;$&quot;* &quot;-&quot;??_);_(@_)"/>
    <numFmt numFmtId="173" formatCode="_(* #,##0_);_(* \(#,##0\);_(* &quot;-&quot;_);_(@_)"/>
    <numFmt numFmtId="174" formatCode="_(* #,##0.00_);_(* \(#,##0.00\);_(* &quot;-&quot;??_);_(@_)"/>
    <numFmt numFmtId="175" formatCode="#,##0.0_ ;[Red]\-#,##0.0\ "/>
    <numFmt numFmtId="176" formatCode="0.0;\(0.0\);\ ;\-"/>
    <numFmt numFmtId="177" formatCode="_(* #,##0_);_(* \(#,##0\);_(* &quot;-&quot;??_);_(@_)"/>
    <numFmt numFmtId="178" formatCode="_(* #,##0.0_);_(* \(#,##0.0\);_(* &quot;-&quot;_);_(@_)"/>
    <numFmt numFmtId="180" formatCode="_-* #,##0.0\ _₴_-;\-* #,##0.0\ _₴_-;_-* &quot;-&quot;?\ _₴_-;_-@_-"/>
    <numFmt numFmtId="181" formatCode="_(* #,##0.0_);_(* \(#,##0.0\);_(* &quot;-&quot;??_);_(@_)"/>
  </numFmts>
  <fonts count="68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sz val="8"/>
      <name val="Arial"/>
      <family val="2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Helv"/>
      <charset val="204"/>
    </font>
    <font>
      <sz val="11"/>
      <color indexed="8"/>
      <name val="Arial Cyr"/>
      <family val="2"/>
      <charset val="204"/>
    </font>
    <font>
      <sz val="11"/>
      <color indexed="9"/>
      <name val="Arial Cyr"/>
      <family val="2"/>
      <charset val="204"/>
    </font>
    <font>
      <b/>
      <sz val="12"/>
      <name val="Arial"/>
      <family val="2"/>
      <charset val="204"/>
    </font>
    <font>
      <sz val="10"/>
      <name val="FreeSet"/>
      <family val="2"/>
    </font>
    <font>
      <u/>
      <sz val="10"/>
      <color indexed="12"/>
      <name val="Arial"/>
      <family val="2"/>
      <charset val="204"/>
    </font>
    <font>
      <b/>
      <sz val="14"/>
      <name val="Arial"/>
      <family val="2"/>
      <charset val="204"/>
    </font>
    <font>
      <b/>
      <sz val="12"/>
      <color indexed="9"/>
      <name val="Arial"/>
      <family val="2"/>
      <charset val="204"/>
    </font>
    <font>
      <b/>
      <i/>
      <sz val="14"/>
      <name val="Arial"/>
      <family val="2"/>
      <charset val="204"/>
    </font>
    <font>
      <b/>
      <i/>
      <sz val="14"/>
      <color indexed="9"/>
      <name val="Arial"/>
      <family val="2"/>
      <charset val="204"/>
    </font>
    <font>
      <b/>
      <i/>
      <sz val="12"/>
      <color indexed="9"/>
      <name val="Arial"/>
      <family val="2"/>
      <charset val="204"/>
    </font>
    <font>
      <b/>
      <sz val="11"/>
      <name val="Arial"/>
      <family val="2"/>
      <charset val="204"/>
    </font>
    <font>
      <b/>
      <sz val="11"/>
      <color indexed="9"/>
      <name val="Arial"/>
      <family val="2"/>
      <charset val="204"/>
    </font>
    <font>
      <sz val="12"/>
      <color indexed="9"/>
      <name val="Bookman Old Style"/>
      <family val="1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i/>
      <sz val="11"/>
      <name val="Arial"/>
      <family val="2"/>
      <charset val="204"/>
    </font>
    <font>
      <b/>
      <i/>
      <sz val="11"/>
      <color indexed="9"/>
      <name val="Arial"/>
      <family val="2"/>
      <charset val="204"/>
    </font>
    <font>
      <b/>
      <sz val="10"/>
      <name val="Arial"/>
      <family val="2"/>
      <charset val="204"/>
    </font>
    <font>
      <sz val="11"/>
      <color indexed="62"/>
      <name val="Arial Cyr"/>
      <family val="2"/>
      <charset val="204"/>
    </font>
    <font>
      <b/>
      <sz val="11"/>
      <color indexed="63"/>
      <name val="Arial Cyr"/>
      <family val="2"/>
      <charset val="204"/>
    </font>
    <font>
      <b/>
      <sz val="11"/>
      <color indexed="52"/>
      <name val="Arial Cyr"/>
      <family val="2"/>
      <charset val="204"/>
    </font>
    <font>
      <b/>
      <sz val="15"/>
      <color indexed="56"/>
      <name val="Arial Cyr"/>
      <family val="2"/>
      <charset val="204"/>
    </font>
    <font>
      <b/>
      <sz val="13"/>
      <color indexed="56"/>
      <name val="Arial Cyr"/>
      <family val="2"/>
      <charset val="204"/>
    </font>
    <font>
      <b/>
      <sz val="11"/>
      <color indexed="56"/>
      <name val="Arial Cyr"/>
      <family val="2"/>
      <charset val="204"/>
    </font>
    <font>
      <b/>
      <sz val="11"/>
      <color indexed="8"/>
      <name val="Arial Cyr"/>
      <family val="2"/>
      <charset val="204"/>
    </font>
    <font>
      <b/>
      <sz val="11"/>
      <color indexed="9"/>
      <name val="Arial Cyr"/>
      <family val="2"/>
      <charset val="204"/>
    </font>
    <font>
      <sz val="11"/>
      <color indexed="60"/>
      <name val="Arial Cyr"/>
      <family val="2"/>
      <charset val="204"/>
    </font>
    <font>
      <sz val="11"/>
      <color indexed="20"/>
      <name val="Arial Cyr"/>
      <family val="2"/>
      <charset val="204"/>
    </font>
    <font>
      <i/>
      <sz val="11"/>
      <color indexed="23"/>
      <name val="Arial Cyr"/>
      <family val="2"/>
      <charset val="204"/>
    </font>
    <font>
      <sz val="12"/>
      <name val="Arial Cyr"/>
      <family val="2"/>
      <charset val="204"/>
    </font>
    <font>
      <sz val="11"/>
      <color indexed="52"/>
      <name val="Arial Cyr"/>
      <family val="2"/>
      <charset val="204"/>
    </font>
    <font>
      <sz val="10"/>
      <name val="Helv"/>
    </font>
    <font>
      <sz val="11"/>
      <color indexed="10"/>
      <name val="Arial Cyr"/>
      <family val="2"/>
      <charset val="204"/>
    </font>
    <font>
      <sz val="12"/>
      <name val="Journal"/>
    </font>
    <font>
      <sz val="11"/>
      <color indexed="17"/>
      <name val="Arial Cyr"/>
      <family val="2"/>
      <charset val="204"/>
    </font>
    <font>
      <sz val="10"/>
      <name val="Tahoma"/>
      <family val="2"/>
      <charset val="204"/>
    </font>
    <font>
      <sz val="10"/>
      <name val="Petersburg"/>
    </font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6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6"/>
      <name val="Times New Roman"/>
      <family val="1"/>
      <charset val="204"/>
    </font>
    <font>
      <i/>
      <sz val="16"/>
      <name val="Times New Roman"/>
      <family val="1"/>
      <charset val="204"/>
    </font>
    <font>
      <b/>
      <u/>
      <sz val="16"/>
      <name val="Times New Roman"/>
      <family val="1"/>
      <charset val="204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43"/>
      </patternFill>
    </fill>
    <fill>
      <patternFill patternType="solid">
        <fgColor indexed="44"/>
        <bgColor indexed="64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53">
    <xf numFmtId="0" fontId="0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24" fillId="2" borderId="0" applyNumberFormat="0" applyBorder="0" applyAlignment="0" applyProtection="0"/>
    <xf numFmtId="0" fontId="1" fillId="2" borderId="0" applyNumberFormat="0" applyBorder="0" applyAlignment="0" applyProtection="0"/>
    <xf numFmtId="0" fontId="24" fillId="3" borderId="0" applyNumberFormat="0" applyBorder="0" applyAlignment="0" applyProtection="0"/>
    <xf numFmtId="0" fontId="1" fillId="3" borderId="0" applyNumberFormat="0" applyBorder="0" applyAlignment="0" applyProtection="0"/>
    <xf numFmtId="0" fontId="24" fillId="4" borderId="0" applyNumberFormat="0" applyBorder="0" applyAlignment="0" applyProtection="0"/>
    <xf numFmtId="0" fontId="1" fillId="4" borderId="0" applyNumberFormat="0" applyBorder="0" applyAlignment="0" applyProtection="0"/>
    <xf numFmtId="0" fontId="24" fillId="5" borderId="0" applyNumberFormat="0" applyBorder="0" applyAlignment="0" applyProtection="0"/>
    <xf numFmtId="0" fontId="1" fillId="5" borderId="0" applyNumberFormat="0" applyBorder="0" applyAlignment="0" applyProtection="0"/>
    <xf numFmtId="0" fontId="24" fillId="6" borderId="0" applyNumberFormat="0" applyBorder="0" applyAlignment="0" applyProtection="0"/>
    <xf numFmtId="0" fontId="1" fillId="6" borderId="0" applyNumberFormat="0" applyBorder="0" applyAlignment="0" applyProtection="0"/>
    <xf numFmtId="0" fontId="24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4" fillId="8" borderId="0" applyNumberFormat="0" applyBorder="0" applyAlignment="0" applyProtection="0"/>
    <xf numFmtId="0" fontId="1" fillId="8" borderId="0" applyNumberFormat="0" applyBorder="0" applyAlignment="0" applyProtection="0"/>
    <xf numFmtId="0" fontId="24" fillId="9" borderId="0" applyNumberFormat="0" applyBorder="0" applyAlignment="0" applyProtection="0"/>
    <xf numFmtId="0" fontId="1" fillId="9" borderId="0" applyNumberFormat="0" applyBorder="0" applyAlignment="0" applyProtection="0"/>
    <xf numFmtId="0" fontId="24" fillId="10" borderId="0" applyNumberFormat="0" applyBorder="0" applyAlignment="0" applyProtection="0"/>
    <xf numFmtId="0" fontId="1" fillId="10" borderId="0" applyNumberFormat="0" applyBorder="0" applyAlignment="0" applyProtection="0"/>
    <xf numFmtId="0" fontId="24" fillId="5" borderId="0" applyNumberFormat="0" applyBorder="0" applyAlignment="0" applyProtection="0"/>
    <xf numFmtId="0" fontId="1" fillId="5" borderId="0" applyNumberFormat="0" applyBorder="0" applyAlignment="0" applyProtection="0"/>
    <xf numFmtId="0" fontId="24" fillId="8" borderId="0" applyNumberFormat="0" applyBorder="0" applyAlignment="0" applyProtection="0"/>
    <xf numFmtId="0" fontId="1" fillId="8" borderId="0" applyNumberFormat="0" applyBorder="0" applyAlignment="0" applyProtection="0"/>
    <xf numFmtId="0" fontId="24" fillId="11" borderId="0" applyNumberFormat="0" applyBorder="0" applyAlignment="0" applyProtection="0"/>
    <xf numFmtId="0" fontId="1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25" fillId="12" borderId="0" applyNumberFormat="0" applyBorder="0" applyAlignment="0" applyProtection="0"/>
    <xf numFmtId="0" fontId="7" fillId="12" borderId="0" applyNumberFormat="0" applyBorder="0" applyAlignment="0" applyProtection="0"/>
    <xf numFmtId="0" fontId="25" fillId="9" borderId="0" applyNumberFormat="0" applyBorder="0" applyAlignment="0" applyProtection="0"/>
    <xf numFmtId="0" fontId="7" fillId="9" borderId="0" applyNumberFormat="0" applyBorder="0" applyAlignment="0" applyProtection="0"/>
    <xf numFmtId="0" fontId="25" fillId="10" borderId="0" applyNumberFormat="0" applyBorder="0" applyAlignment="0" applyProtection="0"/>
    <xf numFmtId="0" fontId="7" fillId="10" borderId="0" applyNumberFormat="0" applyBorder="0" applyAlignment="0" applyProtection="0"/>
    <xf numFmtId="0" fontId="25" fillId="13" borderId="0" applyNumberFormat="0" applyBorder="0" applyAlignment="0" applyProtection="0"/>
    <xf numFmtId="0" fontId="7" fillId="13" borderId="0" applyNumberFormat="0" applyBorder="0" applyAlignment="0" applyProtection="0"/>
    <xf numFmtId="0" fontId="25" fillId="14" borderId="0" applyNumberFormat="0" applyBorder="0" applyAlignment="0" applyProtection="0"/>
    <xf numFmtId="0" fontId="7" fillId="14" borderId="0" applyNumberFormat="0" applyBorder="0" applyAlignment="0" applyProtection="0"/>
    <xf numFmtId="0" fontId="25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18" fillId="3" borderId="0" applyNumberFormat="0" applyBorder="0" applyAlignment="0" applyProtection="0"/>
    <xf numFmtId="0" fontId="10" fillId="20" borderId="1" applyNumberFormat="0" applyAlignment="0" applyProtection="0"/>
    <xf numFmtId="0" fontId="15" fillId="21" borderId="2" applyNumberFormat="0" applyAlignment="0" applyProtection="0"/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168" fontId="5" fillId="0" borderId="0" applyFont="0" applyFill="0" applyBorder="0" applyAlignment="0" applyProtection="0"/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0" fontId="19" fillId="0" borderId="0" applyNumberFormat="0" applyFill="0" applyBorder="0" applyAlignment="0" applyProtection="0"/>
    <xf numFmtId="171" fontId="27" fillId="0" borderId="0" applyAlignment="0">
      <alignment wrapText="1"/>
    </xf>
    <xf numFmtId="0" fontId="22" fillId="4" borderId="0" applyNumberFormat="0" applyBorder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13" fillId="0" borderId="0" applyNumberForma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8" fillId="7" borderId="1" applyNumberFormat="0" applyAlignment="0" applyProtection="0"/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</xf>
    <xf numFmtId="49" fontId="5" fillId="0" borderId="0" applyNumberFormat="0" applyFont="0" applyAlignment="0">
      <alignment vertical="top" wrapText="1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29" fillId="22" borderId="7">
      <alignment horizontal="left" vertical="center"/>
      <protection locked="0"/>
    </xf>
    <xf numFmtId="49" fontId="29" fillId="22" borderId="7">
      <alignment horizontal="left" vertical="center"/>
    </xf>
    <xf numFmtId="4" fontId="29" fillId="22" borderId="7">
      <alignment horizontal="right" vertical="center"/>
      <protection locked="0"/>
    </xf>
    <xf numFmtId="4" fontId="29" fillId="22" borderId="7">
      <alignment horizontal="right" vertical="center"/>
    </xf>
    <xf numFmtId="4" fontId="30" fillId="22" borderId="7">
      <alignment horizontal="right" vertical="center"/>
      <protection locked="0"/>
    </xf>
    <xf numFmtId="49" fontId="31" fillId="22" borderId="3">
      <alignment horizontal="left" vertical="center"/>
      <protection locked="0"/>
    </xf>
    <xf numFmtId="49" fontId="31" fillId="22" borderId="3">
      <alignment horizontal="left" vertical="center"/>
    </xf>
    <xf numFmtId="49" fontId="32" fillId="22" borderId="3">
      <alignment horizontal="left" vertical="center"/>
      <protection locked="0"/>
    </xf>
    <xf numFmtId="49" fontId="32" fillId="22" borderId="3">
      <alignment horizontal="left" vertical="center"/>
    </xf>
    <xf numFmtId="4" fontId="31" fillId="22" borderId="3">
      <alignment horizontal="right" vertical="center"/>
      <protection locked="0"/>
    </xf>
    <xf numFmtId="4" fontId="31" fillId="22" borderId="3">
      <alignment horizontal="right" vertical="center"/>
    </xf>
    <xf numFmtId="4" fontId="33" fillId="22" borderId="3">
      <alignment horizontal="right" vertical="center"/>
      <protection locked="0"/>
    </xf>
    <xf numFmtId="49" fontId="26" fillId="22" borderId="3">
      <alignment horizontal="left" vertical="center"/>
      <protection locked="0"/>
    </xf>
    <xf numFmtId="49" fontId="26" fillId="22" borderId="3">
      <alignment horizontal="left" vertical="center"/>
      <protection locked="0"/>
    </xf>
    <xf numFmtId="49" fontId="26" fillId="22" borderId="3">
      <alignment horizontal="left" vertical="center"/>
    </xf>
    <xf numFmtId="49" fontId="26" fillId="22" borderId="3">
      <alignment horizontal="left" vertical="center"/>
    </xf>
    <xf numFmtId="49" fontId="30" fillId="22" borderId="3">
      <alignment horizontal="left" vertical="center"/>
      <protection locked="0"/>
    </xf>
    <xf numFmtId="49" fontId="30" fillId="22" borderId="3">
      <alignment horizontal="left" vertical="center"/>
    </xf>
    <xf numFmtId="4" fontId="26" fillId="22" borderId="3">
      <alignment horizontal="right" vertical="center"/>
      <protection locked="0"/>
    </xf>
    <xf numFmtId="4" fontId="26" fillId="22" borderId="3">
      <alignment horizontal="right" vertical="center"/>
      <protection locked="0"/>
    </xf>
    <xf numFmtId="4" fontId="26" fillId="22" borderId="3">
      <alignment horizontal="right" vertical="center"/>
    </xf>
    <xf numFmtId="4" fontId="26" fillId="22" borderId="3">
      <alignment horizontal="right" vertical="center"/>
    </xf>
    <xf numFmtId="4" fontId="30" fillId="22" borderId="3">
      <alignment horizontal="right" vertical="center"/>
      <protection locked="0"/>
    </xf>
    <xf numFmtId="49" fontId="34" fillId="22" borderId="3">
      <alignment horizontal="left" vertical="center"/>
      <protection locked="0"/>
    </xf>
    <xf numFmtId="49" fontId="34" fillId="22" borderId="3">
      <alignment horizontal="left" vertical="center"/>
    </xf>
    <xf numFmtId="49" fontId="35" fillId="22" borderId="3">
      <alignment horizontal="left" vertical="center"/>
      <protection locked="0"/>
    </xf>
    <xf numFmtId="49" fontId="35" fillId="22" borderId="3">
      <alignment horizontal="left" vertical="center"/>
    </xf>
    <xf numFmtId="4" fontId="34" fillId="22" borderId="3">
      <alignment horizontal="right" vertical="center"/>
      <protection locked="0"/>
    </xf>
    <xf numFmtId="4" fontId="34" fillId="22" borderId="3">
      <alignment horizontal="right" vertical="center"/>
    </xf>
    <xf numFmtId="4" fontId="36" fillId="22" borderId="3">
      <alignment horizontal="right" vertical="center"/>
      <protection locked="0"/>
    </xf>
    <xf numFmtId="49" fontId="37" fillId="0" borderId="3">
      <alignment horizontal="left" vertical="center"/>
      <protection locked="0"/>
    </xf>
    <xf numFmtId="49" fontId="37" fillId="0" borderId="3">
      <alignment horizontal="left" vertical="center"/>
    </xf>
    <xf numFmtId="49" fontId="38" fillId="0" borderId="3">
      <alignment horizontal="left" vertical="center"/>
      <protection locked="0"/>
    </xf>
    <xf numFmtId="49" fontId="38" fillId="0" borderId="3">
      <alignment horizontal="left" vertical="center"/>
    </xf>
    <xf numFmtId="4" fontId="37" fillId="0" borderId="3">
      <alignment horizontal="right" vertical="center"/>
      <protection locked="0"/>
    </xf>
    <xf numFmtId="4" fontId="37" fillId="0" borderId="3">
      <alignment horizontal="right" vertical="center"/>
    </xf>
    <xf numFmtId="4" fontId="38" fillId="0" borderId="3">
      <alignment horizontal="right" vertical="center"/>
      <protection locked="0"/>
    </xf>
    <xf numFmtId="49" fontId="39" fillId="0" borderId="3">
      <alignment horizontal="left" vertical="center"/>
      <protection locked="0"/>
    </xf>
    <xf numFmtId="49" fontId="39" fillId="0" borderId="3">
      <alignment horizontal="left" vertical="center"/>
    </xf>
    <xf numFmtId="49" fontId="40" fillId="0" borderId="3">
      <alignment horizontal="left" vertical="center"/>
      <protection locked="0"/>
    </xf>
    <xf numFmtId="49" fontId="40" fillId="0" borderId="3">
      <alignment horizontal="left" vertical="center"/>
    </xf>
    <xf numFmtId="4" fontId="39" fillId="0" borderId="3">
      <alignment horizontal="right" vertical="center"/>
      <protection locked="0"/>
    </xf>
    <xf numFmtId="4" fontId="39" fillId="0" borderId="3">
      <alignment horizontal="right" vertical="center"/>
    </xf>
    <xf numFmtId="49" fontId="37" fillId="0" borderId="3">
      <alignment horizontal="left" vertical="center"/>
      <protection locked="0"/>
    </xf>
    <xf numFmtId="49" fontId="38" fillId="0" borderId="3">
      <alignment horizontal="left" vertical="center"/>
      <protection locked="0"/>
    </xf>
    <xf numFmtId="4" fontId="37" fillId="0" borderId="3">
      <alignment horizontal="right" vertical="center"/>
      <protection locked="0"/>
    </xf>
    <xf numFmtId="0" fontId="20" fillId="0" borderId="8" applyNumberFormat="0" applyFill="0" applyAlignment="0" applyProtection="0"/>
    <xf numFmtId="0" fontId="17" fillId="23" borderId="0" applyNumberFormat="0" applyBorder="0" applyAlignment="0" applyProtection="0"/>
    <xf numFmtId="0" fontId="5" fillId="0" borderId="0"/>
    <xf numFmtId="0" fontId="5" fillId="0" borderId="0"/>
    <xf numFmtId="0" fontId="5" fillId="24" borderId="0" applyNumberFormat="0" applyFill="0" applyAlignment="0">
      <alignment horizontal="center"/>
      <protection locked="0"/>
    </xf>
    <xf numFmtId="0" fontId="2" fillId="25" borderId="9" applyNumberFormat="0" applyFont="0" applyAlignment="0" applyProtection="0"/>
    <xf numFmtId="4" fontId="41" fillId="26" borderId="3">
      <alignment horizontal="right" vertical="center"/>
      <protection locked="0"/>
    </xf>
    <xf numFmtId="4" fontId="41" fillId="27" borderId="3">
      <alignment horizontal="right" vertical="center"/>
      <protection locked="0"/>
    </xf>
    <xf numFmtId="4" fontId="41" fillId="28" borderId="3">
      <alignment horizontal="right" vertical="center"/>
      <protection locked="0"/>
    </xf>
    <xf numFmtId="0" fontId="9" fillId="20" borderId="10" applyNumberFormat="0" applyAlignment="0" applyProtection="0"/>
    <xf numFmtId="49" fontId="26" fillId="0" borderId="3">
      <alignment horizontal="left" vertical="center" wrapText="1"/>
      <protection locked="0"/>
    </xf>
    <xf numFmtId="49" fontId="26" fillId="0" borderId="3">
      <alignment horizontal="left" vertical="center" wrapText="1"/>
      <protection locked="0"/>
    </xf>
    <xf numFmtId="0" fontId="16" fillId="0" borderId="0" applyNumberFormat="0" applyFill="0" applyBorder="0" applyAlignment="0" applyProtection="0"/>
    <xf numFmtId="0" fontId="14" fillId="0" borderId="11" applyNumberFormat="0" applyFill="0" applyAlignment="0" applyProtection="0"/>
    <xf numFmtId="0" fontId="21" fillId="0" borderId="0" applyNumberFormat="0" applyFill="0" applyBorder="0" applyAlignment="0" applyProtection="0"/>
    <xf numFmtId="0" fontId="25" fillId="16" borderId="0" applyNumberFormat="0" applyBorder="0" applyAlignment="0" applyProtection="0"/>
    <xf numFmtId="0" fontId="7" fillId="16" borderId="0" applyNumberFormat="0" applyBorder="0" applyAlignment="0" applyProtection="0"/>
    <xf numFmtId="0" fontId="25" fillId="17" borderId="0" applyNumberFormat="0" applyBorder="0" applyAlignment="0" applyProtection="0"/>
    <xf numFmtId="0" fontId="7" fillId="17" borderId="0" applyNumberFormat="0" applyBorder="0" applyAlignment="0" applyProtection="0"/>
    <xf numFmtId="0" fontId="25" fillId="18" borderId="0" applyNumberFormat="0" applyBorder="0" applyAlignment="0" applyProtection="0"/>
    <xf numFmtId="0" fontId="7" fillId="18" borderId="0" applyNumberFormat="0" applyBorder="0" applyAlignment="0" applyProtection="0"/>
    <xf numFmtId="0" fontId="25" fillId="13" borderId="0" applyNumberFormat="0" applyBorder="0" applyAlignment="0" applyProtection="0"/>
    <xf numFmtId="0" fontId="7" fillId="13" borderId="0" applyNumberFormat="0" applyBorder="0" applyAlignment="0" applyProtection="0"/>
    <xf numFmtId="0" fontId="25" fillId="14" borderId="0" applyNumberFormat="0" applyBorder="0" applyAlignment="0" applyProtection="0"/>
    <xf numFmtId="0" fontId="7" fillId="14" borderId="0" applyNumberFormat="0" applyBorder="0" applyAlignment="0" applyProtection="0"/>
    <xf numFmtId="0" fontId="25" fillId="19" borderId="0" applyNumberFormat="0" applyBorder="0" applyAlignment="0" applyProtection="0"/>
    <xf numFmtId="0" fontId="7" fillId="19" borderId="0" applyNumberFormat="0" applyBorder="0" applyAlignment="0" applyProtection="0"/>
    <xf numFmtId="0" fontId="42" fillId="7" borderId="1" applyNumberFormat="0" applyAlignment="0" applyProtection="0"/>
    <xf numFmtId="0" fontId="8" fillId="7" borderId="1" applyNumberFormat="0" applyAlignment="0" applyProtection="0"/>
    <xf numFmtId="0" fontId="43" fillId="20" borderId="10" applyNumberFormat="0" applyAlignment="0" applyProtection="0"/>
    <xf numFmtId="0" fontId="9" fillId="20" borderId="10" applyNumberFormat="0" applyAlignment="0" applyProtection="0"/>
    <xf numFmtId="0" fontId="44" fillId="20" borderId="1" applyNumberFormat="0" applyAlignment="0" applyProtection="0"/>
    <xf numFmtId="0" fontId="10" fillId="20" borderId="1" applyNumberFormat="0" applyAlignment="0" applyProtection="0"/>
    <xf numFmtId="172" fontId="5" fillId="0" borderId="0" applyFont="0" applyFill="0" applyBorder="0" applyAlignment="0" applyProtection="0"/>
    <xf numFmtId="0" fontId="45" fillId="0" borderId="4" applyNumberFormat="0" applyFill="0" applyAlignment="0" applyProtection="0"/>
    <xf numFmtId="0" fontId="11" fillId="0" borderId="4" applyNumberFormat="0" applyFill="0" applyAlignment="0" applyProtection="0"/>
    <xf numFmtId="0" fontId="46" fillId="0" borderId="5" applyNumberFormat="0" applyFill="0" applyAlignment="0" applyProtection="0"/>
    <xf numFmtId="0" fontId="12" fillId="0" borderId="5" applyNumberFormat="0" applyFill="0" applyAlignment="0" applyProtection="0"/>
    <xf numFmtId="0" fontId="47" fillId="0" borderId="6" applyNumberFormat="0" applyFill="0" applyAlignment="0" applyProtection="0"/>
    <xf numFmtId="0" fontId="13" fillId="0" borderId="6" applyNumberFormat="0" applyFill="0" applyAlignment="0" applyProtection="0"/>
    <xf numFmtId="0" fontId="47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48" fillId="0" borderId="11" applyNumberFormat="0" applyFill="0" applyAlignment="0" applyProtection="0"/>
    <xf numFmtId="0" fontId="14" fillId="0" borderId="11" applyNumberFormat="0" applyFill="0" applyAlignment="0" applyProtection="0"/>
    <xf numFmtId="0" fontId="49" fillId="21" borderId="2" applyNumberFormat="0" applyAlignment="0" applyProtection="0"/>
    <xf numFmtId="0" fontId="15" fillId="21" borderId="2" applyNumberFormat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50" fillId="23" borderId="0" applyNumberFormat="0" applyBorder="0" applyAlignment="0" applyProtection="0"/>
    <xf numFmtId="0" fontId="17" fillId="2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1" fillId="0" borderId="0"/>
    <xf numFmtId="0" fontId="61" fillId="0" borderId="0"/>
    <xf numFmtId="0" fontId="5" fillId="0" borderId="0"/>
    <xf numFmtId="0" fontId="2" fillId="0" borderId="0"/>
    <xf numFmtId="0" fontId="5" fillId="0" borderId="0"/>
    <xf numFmtId="0" fontId="5" fillId="0" borderId="0" applyNumberFormat="0" applyFont="0" applyFill="0" applyBorder="0" applyAlignment="0" applyProtection="0">
      <alignment vertical="top"/>
    </xf>
    <xf numFmtId="0" fontId="5" fillId="0" borderId="0" applyNumberFormat="0" applyFont="0" applyFill="0" applyBorder="0" applyAlignment="0" applyProtection="0">
      <alignment vertical="top"/>
    </xf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1" fillId="3" borderId="0" applyNumberFormat="0" applyBorder="0" applyAlignment="0" applyProtection="0"/>
    <xf numFmtId="0" fontId="18" fillId="3" borderId="0" applyNumberFormat="0" applyBorder="0" applyAlignment="0" applyProtection="0"/>
    <xf numFmtId="0" fontId="52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53" fillId="25" borderId="9" applyNumberFormat="0" applyFont="0" applyAlignment="0" applyProtection="0"/>
    <xf numFmtId="0" fontId="5" fillId="25" borderId="9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4" fillId="0" borderId="8" applyNumberFormat="0" applyFill="0" applyAlignment="0" applyProtection="0"/>
    <xf numFmtId="0" fontId="20" fillId="0" borderId="8" applyNumberFormat="0" applyFill="0" applyAlignment="0" applyProtection="0"/>
    <xf numFmtId="0" fontId="23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6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173" fontId="57" fillId="0" borderId="0" applyFont="0" applyFill="0" applyBorder="0" applyAlignment="0" applyProtection="0"/>
    <xf numFmtId="174" fontId="5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58" fillId="4" borderId="0" applyNumberFormat="0" applyBorder="0" applyAlignment="0" applyProtection="0"/>
    <xf numFmtId="0" fontId="22" fillId="4" borderId="0" applyNumberFormat="0" applyBorder="0" applyAlignment="0" applyProtection="0"/>
    <xf numFmtId="176" fontId="59" fillId="22" borderId="12" applyFill="0" applyBorder="0">
      <alignment horizontal="center" vertical="center" wrapText="1"/>
      <protection locked="0"/>
    </xf>
    <xf numFmtId="171" fontId="60" fillId="0" borderId="0">
      <alignment wrapText="1"/>
    </xf>
    <xf numFmtId="171" fontId="27" fillId="0" borderId="0">
      <alignment wrapText="1"/>
    </xf>
  </cellStyleXfs>
  <cellXfs count="62">
    <xf numFmtId="0" fontId="0" fillId="0" borderId="0" xfId="0"/>
    <xf numFmtId="0" fontId="62" fillId="0" borderId="0" xfId="0" applyFont="1" applyFill="1" applyBorder="1" applyAlignment="1">
      <alignment vertical="center"/>
    </xf>
    <xf numFmtId="0" fontId="62" fillId="0" borderId="0" xfId="0" applyFont="1" applyFill="1" applyBorder="1" applyAlignment="1">
      <alignment horizontal="center" vertical="center"/>
    </xf>
    <xf numFmtId="0" fontId="62" fillId="0" borderId="0" xfId="0" applyFont="1" applyFill="1" applyBorder="1" applyAlignment="1">
      <alignment vertical="center" wrapText="1"/>
    </xf>
    <xf numFmtId="0" fontId="62" fillId="0" borderId="0" xfId="0" applyFont="1" applyFill="1" applyBorder="1" applyAlignment="1">
      <alignment horizontal="center" vertical="center"/>
    </xf>
    <xf numFmtId="178" fontId="63" fillId="29" borderId="3" xfId="0" applyNumberFormat="1" applyFont="1" applyFill="1" applyBorder="1" applyAlignment="1">
      <alignment horizontal="center" vertical="center" wrapText="1"/>
    </xf>
    <xf numFmtId="0" fontId="65" fillId="29" borderId="3" xfId="0" applyFont="1" applyFill="1" applyBorder="1" applyAlignment="1">
      <alignment horizontal="center" vertical="center"/>
    </xf>
    <xf numFmtId="178" fontId="65" fillId="29" borderId="3" xfId="0" applyNumberFormat="1" applyFont="1" applyFill="1" applyBorder="1" applyAlignment="1">
      <alignment horizontal="center" vertical="center" wrapText="1"/>
    </xf>
    <xf numFmtId="0" fontId="63" fillId="29" borderId="3" xfId="0" applyFont="1" applyFill="1" applyBorder="1" applyAlignment="1">
      <alignment horizontal="center" vertical="center"/>
    </xf>
    <xf numFmtId="0" fontId="63" fillId="29" borderId="3" xfId="0" applyFont="1" applyFill="1" applyBorder="1" applyAlignment="1">
      <alignment horizontal="center" vertical="center" wrapText="1" shrinkToFit="1"/>
    </xf>
    <xf numFmtId="49" fontId="65" fillId="29" borderId="3" xfId="0" applyNumberFormat="1" applyFont="1" applyFill="1" applyBorder="1" applyAlignment="1">
      <alignment horizontal="center" vertical="center"/>
    </xf>
    <xf numFmtId="177" fontId="63" fillId="29" borderId="3" xfId="0" applyNumberFormat="1" applyFont="1" applyFill="1" applyBorder="1" applyAlignment="1">
      <alignment horizontal="center" vertical="center" wrapText="1"/>
    </xf>
    <xf numFmtId="177" fontId="65" fillId="29" borderId="3" xfId="0" applyNumberFormat="1" applyFont="1" applyFill="1" applyBorder="1" applyAlignment="1">
      <alignment horizontal="center" vertical="center" wrapText="1"/>
    </xf>
    <xf numFmtId="180" fontId="62" fillId="0" borderId="0" xfId="0" applyNumberFormat="1" applyFont="1" applyFill="1" applyBorder="1" applyAlignment="1">
      <alignment vertical="center"/>
    </xf>
    <xf numFmtId="0" fontId="65" fillId="29" borderId="3" xfId="0" applyFont="1" applyFill="1" applyBorder="1" applyAlignment="1" applyProtection="1">
      <alignment horizontal="left" vertical="center" wrapText="1"/>
      <protection locked="0"/>
    </xf>
    <xf numFmtId="0" fontId="63" fillId="29" borderId="3" xfId="182" applyFont="1" applyFill="1" applyBorder="1" applyAlignment="1">
      <alignment vertical="center" wrapText="1"/>
      <protection locked="0"/>
    </xf>
    <xf numFmtId="0" fontId="65" fillId="29" borderId="3" xfId="182" applyFont="1" applyFill="1" applyBorder="1" applyAlignment="1">
      <alignment vertical="center" wrapText="1"/>
      <protection locked="0"/>
    </xf>
    <xf numFmtId="0" fontId="63" fillId="29" borderId="3" xfId="0" applyFont="1" applyFill="1" applyBorder="1" applyAlignment="1">
      <alignment horizontal="left" vertical="center" wrapText="1"/>
    </xf>
    <xf numFmtId="0" fontId="65" fillId="29" borderId="3" xfId="0" applyFont="1" applyFill="1" applyBorder="1" applyAlignment="1">
      <alignment horizontal="left" vertical="center" wrapText="1"/>
    </xf>
    <xf numFmtId="0" fontId="65" fillId="29" borderId="3" xfId="245" applyFont="1" applyFill="1" applyBorder="1" applyAlignment="1">
      <alignment horizontal="left" vertical="center" wrapText="1"/>
    </xf>
    <xf numFmtId="0" fontId="63" fillId="29" borderId="3" xfId="245" applyFont="1" applyFill="1" applyBorder="1" applyAlignment="1">
      <alignment horizontal="left" vertical="center" wrapText="1"/>
    </xf>
    <xf numFmtId="0" fontId="62" fillId="30" borderId="0" xfId="0" applyFont="1" applyFill="1" applyBorder="1" applyAlignment="1">
      <alignment vertical="center"/>
    </xf>
    <xf numFmtId="0" fontId="63" fillId="29" borderId="0" xfId="0" applyFont="1" applyFill="1" applyBorder="1" applyAlignment="1">
      <alignment vertical="center"/>
    </xf>
    <xf numFmtId="0" fontId="62" fillId="29" borderId="0" xfId="0" applyFont="1" applyFill="1" applyBorder="1" applyAlignment="1">
      <alignment vertical="center"/>
    </xf>
    <xf numFmtId="181" fontId="63" fillId="29" borderId="3" xfId="0" applyNumberFormat="1" applyFont="1" applyFill="1" applyBorder="1" applyAlignment="1">
      <alignment horizontal="center" vertical="center" wrapText="1"/>
    </xf>
    <xf numFmtId="0" fontId="65" fillId="29" borderId="3" xfId="0" applyFont="1" applyFill="1" applyBorder="1" applyAlignment="1" applyProtection="1">
      <alignment horizontal="center" vertical="center" wrapText="1"/>
      <protection locked="0"/>
    </xf>
    <xf numFmtId="181" fontId="65" fillId="29" borderId="3" xfId="0" applyNumberFormat="1" applyFont="1" applyFill="1" applyBorder="1" applyAlignment="1">
      <alignment horizontal="center" vertical="center" wrapText="1"/>
    </xf>
    <xf numFmtId="0" fontId="66" fillId="29" borderId="3" xfId="0" applyFont="1" applyFill="1" applyBorder="1" applyAlignment="1">
      <alignment horizontal="left" vertical="center" wrapText="1"/>
    </xf>
    <xf numFmtId="0" fontId="66" fillId="29" borderId="3" xfId="0" applyFont="1" applyFill="1" applyBorder="1" applyAlignment="1">
      <alignment horizontal="center" vertical="center"/>
    </xf>
    <xf numFmtId="181" fontId="66" fillId="29" borderId="3" xfId="0" applyNumberFormat="1" applyFont="1" applyFill="1" applyBorder="1" applyAlignment="1">
      <alignment horizontal="center" vertical="center" wrapText="1"/>
    </xf>
    <xf numFmtId="0" fontId="63" fillId="29" borderId="3" xfId="0" applyFont="1" applyFill="1" applyBorder="1" applyAlignment="1" applyProtection="1">
      <alignment horizontal="left" vertical="center" wrapText="1"/>
      <protection locked="0"/>
    </xf>
    <xf numFmtId="0" fontId="66" fillId="29" borderId="3" xfId="0" applyFont="1" applyFill="1" applyBorder="1" applyAlignment="1">
      <alignment horizontal="center" vertical="center" wrapText="1"/>
    </xf>
    <xf numFmtId="173" fontId="63" fillId="29" borderId="3" xfId="0" applyNumberFormat="1" applyFont="1" applyFill="1" applyBorder="1" applyAlignment="1">
      <alignment horizontal="center" vertical="center" wrapText="1"/>
    </xf>
    <xf numFmtId="0" fontId="63" fillId="29" borderId="0" xfId="0" applyFont="1" applyFill="1" applyBorder="1" applyAlignment="1">
      <alignment horizontal="center" vertical="center"/>
    </xf>
    <xf numFmtId="0" fontId="65" fillId="29" borderId="3" xfId="0" applyFont="1" applyFill="1" applyBorder="1" applyAlignment="1">
      <alignment horizontal="center" vertical="center" wrapText="1"/>
    </xf>
    <xf numFmtId="0" fontId="63" fillId="29" borderId="3" xfId="0" applyFont="1" applyFill="1" applyBorder="1" applyAlignment="1">
      <alignment horizontal="center" vertical="center" wrapText="1"/>
    </xf>
    <xf numFmtId="0" fontId="63" fillId="29" borderId="0" xfId="0" applyFont="1" applyFill="1" applyAlignment="1">
      <alignment horizontal="center" vertical="center"/>
    </xf>
    <xf numFmtId="0" fontId="67" fillId="29" borderId="0" xfId="0" applyFont="1" applyFill="1" applyBorder="1" applyAlignment="1">
      <alignment horizontal="center" wrapText="1"/>
    </xf>
    <xf numFmtId="0" fontId="62" fillId="31" borderId="0" xfId="0" applyFont="1" applyFill="1" applyBorder="1" applyAlignment="1">
      <alignment horizontal="center" vertical="center"/>
    </xf>
    <xf numFmtId="0" fontId="65" fillId="29" borderId="3" xfId="0" applyFont="1" applyFill="1" applyBorder="1" applyAlignment="1">
      <alignment horizontal="center" vertical="center" wrapText="1"/>
    </xf>
    <xf numFmtId="0" fontId="63" fillId="29" borderId="3" xfId="0" applyFont="1" applyFill="1" applyBorder="1" applyAlignment="1">
      <alignment horizontal="center" vertical="center" wrapText="1"/>
    </xf>
    <xf numFmtId="0" fontId="64" fillId="29" borderId="3" xfId="0" applyFont="1" applyFill="1" applyBorder="1" applyAlignment="1">
      <alignment horizontal="center" vertical="center"/>
    </xf>
    <xf numFmtId="0" fontId="64" fillId="29" borderId="3" xfId="0" applyFont="1" applyFill="1" applyBorder="1" applyAlignment="1" applyProtection="1">
      <alignment horizontal="center" vertical="center"/>
      <protection locked="0"/>
    </xf>
    <xf numFmtId="0" fontId="65" fillId="29" borderId="13" xfId="0" applyFont="1" applyFill="1" applyBorder="1" applyAlignment="1">
      <alignment horizontal="center" vertical="center"/>
    </xf>
    <xf numFmtId="0" fontId="63" fillId="29" borderId="14" xfId="0" applyFont="1" applyFill="1" applyBorder="1" applyAlignment="1">
      <alignment horizontal="center" vertical="center"/>
    </xf>
    <xf numFmtId="180" fontId="63" fillId="29" borderId="0" xfId="0" applyNumberFormat="1" applyFont="1" applyFill="1" applyBorder="1" applyAlignment="1">
      <alignment vertical="center"/>
    </xf>
    <xf numFmtId="0" fontId="63" fillId="29" borderId="3" xfId="0" applyFont="1" applyFill="1" applyBorder="1" applyAlignment="1">
      <alignment horizontal="center" vertical="center"/>
    </xf>
    <xf numFmtId="0" fontId="65" fillId="29" borderId="0" xfId="0" applyFont="1" applyFill="1" applyBorder="1" applyAlignment="1" applyProtection="1">
      <alignment horizontal="left" vertical="center"/>
      <protection locked="0"/>
    </xf>
    <xf numFmtId="170" fontId="65" fillId="29" borderId="0" xfId="0" applyNumberFormat="1" applyFont="1" applyFill="1" applyBorder="1" applyAlignment="1">
      <alignment horizontal="center" vertical="center" wrapText="1"/>
    </xf>
    <xf numFmtId="170" fontId="65" fillId="29" borderId="0" xfId="0" applyNumberFormat="1" applyFont="1" applyFill="1" applyBorder="1" applyAlignment="1">
      <alignment horizontal="right" vertical="center" wrapText="1"/>
    </xf>
    <xf numFmtId="170" fontId="63" fillId="29" borderId="0" xfId="0" applyNumberFormat="1" applyFont="1" applyFill="1" applyBorder="1" applyAlignment="1">
      <alignment horizontal="center" vertical="center" wrapText="1"/>
    </xf>
    <xf numFmtId="0" fontId="63" fillId="29" borderId="0" xfId="0" quotePrefix="1" applyFont="1" applyFill="1" applyBorder="1" applyAlignment="1">
      <alignment horizontal="center" vertical="center"/>
    </xf>
    <xf numFmtId="170" fontId="63" fillId="29" borderId="13" xfId="0" applyNumberFormat="1" applyFont="1" applyFill="1" applyBorder="1" applyAlignment="1">
      <alignment horizontal="center" vertical="center" wrapText="1"/>
    </xf>
    <xf numFmtId="170" fontId="63" fillId="29" borderId="13" xfId="0" quotePrefix="1" applyNumberFormat="1" applyFont="1" applyFill="1" applyBorder="1" applyAlignment="1">
      <alignment horizontal="center" vertical="center" wrapText="1"/>
    </xf>
    <xf numFmtId="170" fontId="66" fillId="29" borderId="0" xfId="0" applyNumberFormat="1" applyFont="1" applyFill="1" applyBorder="1" applyAlignment="1">
      <alignment vertical="center"/>
    </xf>
    <xf numFmtId="0" fontId="63" fillId="29" borderId="0" xfId="0" applyFont="1" applyFill="1" applyBorder="1" applyAlignment="1">
      <alignment horizontal="center" vertical="center"/>
    </xf>
    <xf numFmtId="0" fontId="63" fillId="29" borderId="0" xfId="0" applyFont="1" applyFill="1" applyAlignment="1">
      <alignment horizontal="left" vertical="center"/>
    </xf>
    <xf numFmtId="0" fontId="63" fillId="29" borderId="0" xfId="0" applyFont="1" applyFill="1" applyBorder="1" applyAlignment="1">
      <alignment vertical="center" wrapText="1"/>
    </xf>
    <xf numFmtId="0" fontId="64" fillId="29" borderId="0" xfId="0" applyFont="1" applyFill="1" applyBorder="1" applyAlignment="1">
      <alignment horizontal="center" vertical="center" wrapText="1"/>
    </xf>
    <xf numFmtId="0" fontId="64" fillId="29" borderId="0" xfId="0" applyFont="1" applyFill="1" applyBorder="1" applyAlignment="1">
      <alignment horizontal="center" vertical="center"/>
    </xf>
    <xf numFmtId="0" fontId="66" fillId="29" borderId="0" xfId="0" applyFont="1" applyFill="1" applyAlignment="1">
      <alignment horizontal="center" vertical="center"/>
    </xf>
    <xf numFmtId="0" fontId="64" fillId="29" borderId="3" xfId="0" applyFont="1" applyFill="1" applyBorder="1" applyAlignment="1">
      <alignment horizontal="center" vertical="center" wrapText="1"/>
    </xf>
  </cellXfs>
  <cellStyles count="353">
    <cellStyle name="_Fakt_2" xfId="1"/>
    <cellStyle name="_rozhufrovka 2009" xfId="2"/>
    <cellStyle name="_АТиСТ 5а МТР липень 2008" xfId="3"/>
    <cellStyle name="_ПРГК сводний_" xfId="4"/>
    <cellStyle name="_УТГ" xfId="5"/>
    <cellStyle name="_Феодосия 5а МТР липень 2008" xfId="6"/>
    <cellStyle name="_ХТГ довідка." xfId="7"/>
    <cellStyle name="_Шебелинка 5а МТР липень 2008" xfId="8"/>
    <cellStyle name="20% - Accent1" xfId="9"/>
    <cellStyle name="20% - Accent2" xfId="10"/>
    <cellStyle name="20% - Accent3" xfId="11"/>
    <cellStyle name="20% - Accent4" xfId="12"/>
    <cellStyle name="20% - Accent5" xfId="13"/>
    <cellStyle name="20% - Accent6" xfId="14"/>
    <cellStyle name="20% - Акцент1 2" xfId="15"/>
    <cellStyle name="20% - Акцент1 3" xfId="16"/>
    <cellStyle name="20% - Акцент2 2" xfId="17"/>
    <cellStyle name="20% - Акцент2 3" xfId="18"/>
    <cellStyle name="20% - Акцент3 2" xfId="19"/>
    <cellStyle name="20% - Акцент3 3" xfId="20"/>
    <cellStyle name="20% - Акцент4 2" xfId="21"/>
    <cellStyle name="20% - Акцент4 3" xfId="22"/>
    <cellStyle name="20% - Акцент5 2" xfId="23"/>
    <cellStyle name="20% - Акцент5 3" xfId="24"/>
    <cellStyle name="20% - Акцент6 2" xfId="25"/>
    <cellStyle name="20% - Акцент6 3" xfId="26"/>
    <cellStyle name="40% - Accent1" xfId="27"/>
    <cellStyle name="40% - Accent2" xfId="28"/>
    <cellStyle name="40% - Accent3" xfId="29"/>
    <cellStyle name="40% - Accent4" xfId="30"/>
    <cellStyle name="40% - Accent5" xfId="31"/>
    <cellStyle name="40% - Accent6" xfId="32"/>
    <cellStyle name="40% - Акцент1 2" xfId="33"/>
    <cellStyle name="40% - Акцент1 3" xfId="34"/>
    <cellStyle name="40% - Акцент2 2" xfId="35"/>
    <cellStyle name="40% - Акцент2 3" xfId="36"/>
    <cellStyle name="40% - Акцент3 2" xfId="37"/>
    <cellStyle name="40% - Акцент3 3" xfId="38"/>
    <cellStyle name="40% - Акцент4 2" xfId="39"/>
    <cellStyle name="40% - Акцент4 3" xfId="40"/>
    <cellStyle name="40% - Акцент5 2" xfId="41"/>
    <cellStyle name="40% - Акцент5 3" xfId="42"/>
    <cellStyle name="40% - Акцент6 2" xfId="43"/>
    <cellStyle name="40% - Акцент6 3" xfId="44"/>
    <cellStyle name="60% - Accent1" xfId="45"/>
    <cellStyle name="60% - Accent2" xfId="46"/>
    <cellStyle name="60% - Accent3" xfId="47"/>
    <cellStyle name="60% - Accent4" xfId="48"/>
    <cellStyle name="60% - Accent5" xfId="49"/>
    <cellStyle name="60% - Accent6" xfId="50"/>
    <cellStyle name="60% - Акцент1 2" xfId="51"/>
    <cellStyle name="60% - Акцент1 3" xfId="52"/>
    <cellStyle name="60% - Акцент2 2" xfId="53"/>
    <cellStyle name="60% - Акцент2 3" xfId="54"/>
    <cellStyle name="60% - Акцент3 2" xfId="55"/>
    <cellStyle name="60% - Акцент3 3" xfId="56"/>
    <cellStyle name="60% - Акцент4 2" xfId="57"/>
    <cellStyle name="60% - Акцент4 3" xfId="58"/>
    <cellStyle name="60% - Акцент5 2" xfId="59"/>
    <cellStyle name="60% - Акцент5 3" xfId="60"/>
    <cellStyle name="60% - Акцент6 2" xfId="61"/>
    <cellStyle name="60% - Акцент6 3" xfId="62"/>
    <cellStyle name="Accent1" xfId="63"/>
    <cellStyle name="Accent2" xfId="64"/>
    <cellStyle name="Accent3" xfId="65"/>
    <cellStyle name="Accent4" xfId="66"/>
    <cellStyle name="Accent5" xfId="67"/>
    <cellStyle name="Accent6" xfId="68"/>
    <cellStyle name="Bad" xfId="69"/>
    <cellStyle name="Calculation" xfId="70"/>
    <cellStyle name="Check Cell" xfId="71"/>
    <cellStyle name="Column-Header" xfId="72"/>
    <cellStyle name="Column-Header 2" xfId="73"/>
    <cellStyle name="Column-Header 3" xfId="74"/>
    <cellStyle name="Column-Header 4" xfId="75"/>
    <cellStyle name="Column-Header 5" xfId="76"/>
    <cellStyle name="Column-Header 6" xfId="77"/>
    <cellStyle name="Column-Header 7" xfId="78"/>
    <cellStyle name="Column-Header 7 2" xfId="79"/>
    <cellStyle name="Column-Header 8" xfId="80"/>
    <cellStyle name="Column-Header 8 2" xfId="81"/>
    <cellStyle name="Column-Header 9" xfId="82"/>
    <cellStyle name="Column-Header 9 2" xfId="83"/>
    <cellStyle name="Column-Header_Zvit rux-koshtiv 2010 Департамент " xfId="84"/>
    <cellStyle name="Comma_2005_03_15-Финансовый_БГ" xfId="85"/>
    <cellStyle name="Define-Column" xfId="86"/>
    <cellStyle name="Define-Column 10" xfId="87"/>
    <cellStyle name="Define-Column 2" xfId="88"/>
    <cellStyle name="Define-Column 3" xfId="89"/>
    <cellStyle name="Define-Column 4" xfId="90"/>
    <cellStyle name="Define-Column 5" xfId="91"/>
    <cellStyle name="Define-Column 6" xfId="92"/>
    <cellStyle name="Define-Column 7" xfId="93"/>
    <cellStyle name="Define-Column 7 2" xfId="94"/>
    <cellStyle name="Define-Column 7 3" xfId="95"/>
    <cellStyle name="Define-Column 8" xfId="96"/>
    <cellStyle name="Define-Column 8 2" xfId="97"/>
    <cellStyle name="Define-Column 8 3" xfId="98"/>
    <cellStyle name="Define-Column 9" xfId="99"/>
    <cellStyle name="Define-Column 9 2" xfId="100"/>
    <cellStyle name="Define-Column 9 3" xfId="101"/>
    <cellStyle name="Define-Column_Zvit rux-koshtiv 2010 Департамент " xfId="102"/>
    <cellStyle name="Explanatory Text" xfId="103"/>
    <cellStyle name="FS10" xfId="104"/>
    <cellStyle name="Good" xfId="105"/>
    <cellStyle name="Heading 1" xfId="106"/>
    <cellStyle name="Heading 2" xfId="107"/>
    <cellStyle name="Heading 3" xfId="108"/>
    <cellStyle name="Heading 4" xfId="109"/>
    <cellStyle name="Hyperlink 2" xfId="110"/>
    <cellStyle name="Input" xfId="111"/>
    <cellStyle name="Level0" xfId="112"/>
    <cellStyle name="Level0 10" xfId="113"/>
    <cellStyle name="Level0 2" xfId="114"/>
    <cellStyle name="Level0 2 2" xfId="115"/>
    <cellStyle name="Level0 3" xfId="116"/>
    <cellStyle name="Level0 3 2" xfId="117"/>
    <cellStyle name="Level0 4" xfId="118"/>
    <cellStyle name="Level0 4 2" xfId="119"/>
    <cellStyle name="Level0 5" xfId="120"/>
    <cellStyle name="Level0 6" xfId="121"/>
    <cellStyle name="Level0 7" xfId="122"/>
    <cellStyle name="Level0 7 2" xfId="123"/>
    <cellStyle name="Level0 7 3" xfId="124"/>
    <cellStyle name="Level0 8" xfId="125"/>
    <cellStyle name="Level0 8 2" xfId="126"/>
    <cellStyle name="Level0 8 3" xfId="127"/>
    <cellStyle name="Level0 9" xfId="128"/>
    <cellStyle name="Level0 9 2" xfId="129"/>
    <cellStyle name="Level0 9 3" xfId="130"/>
    <cellStyle name="Level0_Zvit rux-koshtiv 2010 Департамент " xfId="131"/>
    <cellStyle name="Level1" xfId="132"/>
    <cellStyle name="Level1 2" xfId="133"/>
    <cellStyle name="Level1-Numbers" xfId="134"/>
    <cellStyle name="Level1-Numbers 2" xfId="135"/>
    <cellStyle name="Level1-Numbers-Hide" xfId="136"/>
    <cellStyle name="Level2" xfId="137"/>
    <cellStyle name="Level2 2" xfId="138"/>
    <cellStyle name="Level2-Hide" xfId="139"/>
    <cellStyle name="Level2-Hide 2" xfId="140"/>
    <cellStyle name="Level2-Numbers" xfId="141"/>
    <cellStyle name="Level2-Numbers 2" xfId="142"/>
    <cellStyle name="Level2-Numbers-Hide" xfId="143"/>
    <cellStyle name="Level3" xfId="144"/>
    <cellStyle name="Level3 2" xfId="145"/>
    <cellStyle name="Level3 3" xfId="146"/>
    <cellStyle name="Level3_План департамент_2010_1207" xfId="147"/>
    <cellStyle name="Level3-Hide" xfId="148"/>
    <cellStyle name="Level3-Hide 2" xfId="149"/>
    <cellStyle name="Level3-Numbers" xfId="150"/>
    <cellStyle name="Level3-Numbers 2" xfId="151"/>
    <cellStyle name="Level3-Numbers 3" xfId="152"/>
    <cellStyle name="Level3-Numbers_План департамент_2010_1207" xfId="153"/>
    <cellStyle name="Level3-Numbers-Hide" xfId="154"/>
    <cellStyle name="Level4" xfId="155"/>
    <cellStyle name="Level4 2" xfId="156"/>
    <cellStyle name="Level4-Hide" xfId="157"/>
    <cellStyle name="Level4-Hide 2" xfId="158"/>
    <cellStyle name="Level4-Numbers" xfId="159"/>
    <cellStyle name="Level4-Numbers 2" xfId="160"/>
    <cellStyle name="Level4-Numbers-Hide" xfId="161"/>
    <cellStyle name="Level5" xfId="162"/>
    <cellStyle name="Level5 2" xfId="163"/>
    <cellStyle name="Level5-Hide" xfId="164"/>
    <cellStyle name="Level5-Hide 2" xfId="165"/>
    <cellStyle name="Level5-Numbers" xfId="166"/>
    <cellStyle name="Level5-Numbers 2" xfId="167"/>
    <cellStyle name="Level5-Numbers-Hide" xfId="168"/>
    <cellStyle name="Level6" xfId="169"/>
    <cellStyle name="Level6 2" xfId="170"/>
    <cellStyle name="Level6-Hide" xfId="171"/>
    <cellStyle name="Level6-Hide 2" xfId="172"/>
    <cellStyle name="Level6-Numbers" xfId="173"/>
    <cellStyle name="Level6-Numbers 2" xfId="174"/>
    <cellStyle name="Level7" xfId="175"/>
    <cellStyle name="Level7-Hide" xfId="176"/>
    <cellStyle name="Level7-Numbers" xfId="177"/>
    <cellStyle name="Linked Cell" xfId="178"/>
    <cellStyle name="Neutral" xfId="179"/>
    <cellStyle name="Normal 2" xfId="180"/>
    <cellStyle name="Normal_2005_03_15-Финансовый_БГ" xfId="181"/>
    <cellStyle name="Normal_GSE DCF_Model_31_07_09 final" xfId="182"/>
    <cellStyle name="Note" xfId="183"/>
    <cellStyle name="Number-Cells" xfId="184"/>
    <cellStyle name="Number-Cells-Column2" xfId="185"/>
    <cellStyle name="Number-Cells-Column5" xfId="186"/>
    <cellStyle name="Output" xfId="187"/>
    <cellStyle name="Row-Header" xfId="188"/>
    <cellStyle name="Row-Header 2" xfId="189"/>
    <cellStyle name="Title" xfId="190"/>
    <cellStyle name="Total" xfId="191"/>
    <cellStyle name="Warning Text" xfId="192"/>
    <cellStyle name="Акцент1 2" xfId="193"/>
    <cellStyle name="Акцент1 3" xfId="194"/>
    <cellStyle name="Акцент2 2" xfId="195"/>
    <cellStyle name="Акцент2 3" xfId="196"/>
    <cellStyle name="Акцент3 2" xfId="197"/>
    <cellStyle name="Акцент3 3" xfId="198"/>
    <cellStyle name="Акцент4 2" xfId="199"/>
    <cellStyle name="Акцент4 3" xfId="200"/>
    <cellStyle name="Акцент5 2" xfId="201"/>
    <cellStyle name="Акцент5 3" xfId="202"/>
    <cellStyle name="Акцент6 2" xfId="203"/>
    <cellStyle name="Акцент6 3" xfId="204"/>
    <cellStyle name="Ввод  2" xfId="205"/>
    <cellStyle name="Ввод  3" xfId="206"/>
    <cellStyle name="Вывод 2" xfId="207"/>
    <cellStyle name="Вывод 3" xfId="208"/>
    <cellStyle name="Вычисление 2" xfId="209"/>
    <cellStyle name="Вычисление 3" xfId="210"/>
    <cellStyle name="Денежный 2" xfId="211"/>
    <cellStyle name="Заголовок 1 2" xfId="212"/>
    <cellStyle name="Заголовок 1 3" xfId="213"/>
    <cellStyle name="Заголовок 2 2" xfId="214"/>
    <cellStyle name="Заголовок 2 3" xfId="215"/>
    <cellStyle name="Заголовок 3 2" xfId="216"/>
    <cellStyle name="Заголовок 3 3" xfId="217"/>
    <cellStyle name="Заголовок 4 2" xfId="218"/>
    <cellStyle name="Заголовок 4 3" xfId="219"/>
    <cellStyle name="Итог 2" xfId="220"/>
    <cellStyle name="Итог 3" xfId="221"/>
    <cellStyle name="Контрольная ячейка 2" xfId="222"/>
    <cellStyle name="Контрольная ячейка 3" xfId="223"/>
    <cellStyle name="Название 2" xfId="224"/>
    <cellStyle name="Название 3" xfId="225"/>
    <cellStyle name="Нейтральный 2" xfId="226"/>
    <cellStyle name="Нейтральный 3" xfId="227"/>
    <cellStyle name="Обычный" xfId="0" builtinId="0"/>
    <cellStyle name="Обычный 10" xfId="228"/>
    <cellStyle name="Обычный 11" xfId="229"/>
    <cellStyle name="Обычный 12" xfId="230"/>
    <cellStyle name="Обычный 13" xfId="231"/>
    <cellStyle name="Обычный 14" xfId="232"/>
    <cellStyle name="Обычный 15" xfId="233"/>
    <cellStyle name="Обычный 16" xfId="234"/>
    <cellStyle name="Обычный 17" xfId="235"/>
    <cellStyle name="Обычный 18" xfId="236"/>
    <cellStyle name="Обычный 2" xfId="237"/>
    <cellStyle name="Обычный 2 10" xfId="238"/>
    <cellStyle name="Обычный 2 11" xfId="239"/>
    <cellStyle name="Обычный 2 12" xfId="240"/>
    <cellStyle name="Обычный 2 13" xfId="241"/>
    <cellStyle name="Обычный 2 14" xfId="242"/>
    <cellStyle name="Обычный 2 15" xfId="243"/>
    <cellStyle name="Обычный 2 16" xfId="244"/>
    <cellStyle name="Обычный 2 2" xfId="245"/>
    <cellStyle name="Обычный 2 2 2" xfId="246"/>
    <cellStyle name="Обычный 2 2 3" xfId="247"/>
    <cellStyle name="Обычный 2 2_Расшифровка прочих" xfId="248"/>
    <cellStyle name="Обычный 2 3" xfId="249"/>
    <cellStyle name="Обычный 2 4" xfId="250"/>
    <cellStyle name="Обычный 2 5" xfId="251"/>
    <cellStyle name="Обычный 2 6" xfId="252"/>
    <cellStyle name="Обычный 2 7" xfId="253"/>
    <cellStyle name="Обычный 2 8" xfId="254"/>
    <cellStyle name="Обычный 2 9" xfId="255"/>
    <cellStyle name="Обычный 2_2604-2010" xfId="256"/>
    <cellStyle name="Обычный 3" xfId="257"/>
    <cellStyle name="Обычный 3 10" xfId="258"/>
    <cellStyle name="Обычный 3 11" xfId="259"/>
    <cellStyle name="Обычный 3 12" xfId="260"/>
    <cellStyle name="Обычный 3 13" xfId="261"/>
    <cellStyle name="Обычный 3 14" xfId="262"/>
    <cellStyle name="Обычный 3 2" xfId="263"/>
    <cellStyle name="Обычный 3 3" xfId="264"/>
    <cellStyle name="Обычный 3 4" xfId="265"/>
    <cellStyle name="Обычный 3 5" xfId="266"/>
    <cellStyle name="Обычный 3 6" xfId="267"/>
    <cellStyle name="Обычный 3 7" xfId="268"/>
    <cellStyle name="Обычный 3 8" xfId="269"/>
    <cellStyle name="Обычный 3 9" xfId="270"/>
    <cellStyle name="Обычный 3_Дефицит_7 млрд_0608_бс" xfId="271"/>
    <cellStyle name="Обычный 4" xfId="272"/>
    <cellStyle name="Обычный 5" xfId="273"/>
    <cellStyle name="Обычный 5 2" xfId="274"/>
    <cellStyle name="Обычный 6" xfId="275"/>
    <cellStyle name="Обычный 6 2" xfId="276"/>
    <cellStyle name="Обычный 6 3" xfId="277"/>
    <cellStyle name="Обычный 6 4" xfId="278"/>
    <cellStyle name="Обычный 6_Дефицит_7 млрд_0608_бс" xfId="279"/>
    <cellStyle name="Обычный 7" xfId="280"/>
    <cellStyle name="Обычный 7 2" xfId="281"/>
    <cellStyle name="Обычный 8" xfId="282"/>
    <cellStyle name="Обычный 9" xfId="283"/>
    <cellStyle name="Обычный 9 2" xfId="284"/>
    <cellStyle name="Плохой 2" xfId="285"/>
    <cellStyle name="Плохой 3" xfId="286"/>
    <cellStyle name="Пояснение 2" xfId="287"/>
    <cellStyle name="Пояснение 3" xfId="288"/>
    <cellStyle name="Примечание 2" xfId="289"/>
    <cellStyle name="Примечание 3" xfId="290"/>
    <cellStyle name="Процентный 2" xfId="291"/>
    <cellStyle name="Процентный 2 10" xfId="292"/>
    <cellStyle name="Процентный 2 11" xfId="293"/>
    <cellStyle name="Процентный 2 12" xfId="294"/>
    <cellStyle name="Процентный 2 13" xfId="295"/>
    <cellStyle name="Процентный 2 14" xfId="296"/>
    <cellStyle name="Процентный 2 15" xfId="297"/>
    <cellStyle name="Процентный 2 16" xfId="298"/>
    <cellStyle name="Процентный 2 2" xfId="299"/>
    <cellStyle name="Процентный 2 3" xfId="300"/>
    <cellStyle name="Процентный 2 4" xfId="301"/>
    <cellStyle name="Процентный 2 5" xfId="302"/>
    <cellStyle name="Процентный 2 6" xfId="303"/>
    <cellStyle name="Процентный 2 7" xfId="304"/>
    <cellStyle name="Процентный 2 8" xfId="305"/>
    <cellStyle name="Процентный 2 9" xfId="306"/>
    <cellStyle name="Процентный 3" xfId="307"/>
    <cellStyle name="Процентный 4" xfId="308"/>
    <cellStyle name="Процентный 4 2" xfId="309"/>
    <cellStyle name="Связанная ячейка 2" xfId="310"/>
    <cellStyle name="Связанная ячейка 3" xfId="311"/>
    <cellStyle name="Стиль 1" xfId="312"/>
    <cellStyle name="Стиль 1 2" xfId="313"/>
    <cellStyle name="Стиль 1 3" xfId="314"/>
    <cellStyle name="Стиль 1 4" xfId="315"/>
    <cellStyle name="Стиль 1 5" xfId="316"/>
    <cellStyle name="Стиль 1 6" xfId="317"/>
    <cellStyle name="Стиль 1 7" xfId="318"/>
    <cellStyle name="Текст предупреждения 2" xfId="319"/>
    <cellStyle name="Текст предупреждения 3" xfId="320"/>
    <cellStyle name="Тысячи [0]_1.62" xfId="321"/>
    <cellStyle name="Тысячи_1.62" xfId="322"/>
    <cellStyle name="Финансовый 2" xfId="323"/>
    <cellStyle name="Финансовый 2 10" xfId="324"/>
    <cellStyle name="Финансовый 2 11" xfId="325"/>
    <cellStyle name="Финансовый 2 12" xfId="326"/>
    <cellStyle name="Финансовый 2 13" xfId="327"/>
    <cellStyle name="Финансовый 2 14" xfId="328"/>
    <cellStyle name="Финансовый 2 15" xfId="329"/>
    <cellStyle name="Финансовый 2 16" xfId="330"/>
    <cellStyle name="Финансовый 2 17" xfId="331"/>
    <cellStyle name="Финансовый 2 2" xfId="332"/>
    <cellStyle name="Финансовый 2 3" xfId="333"/>
    <cellStyle name="Финансовый 2 4" xfId="334"/>
    <cellStyle name="Финансовый 2 5" xfId="335"/>
    <cellStyle name="Финансовый 2 6" xfId="336"/>
    <cellStyle name="Финансовый 2 7" xfId="337"/>
    <cellStyle name="Финансовый 2 8" xfId="338"/>
    <cellStyle name="Финансовый 2 9" xfId="339"/>
    <cellStyle name="Финансовый 3" xfId="340"/>
    <cellStyle name="Финансовый 3 2" xfId="341"/>
    <cellStyle name="Финансовый 4" xfId="342"/>
    <cellStyle name="Финансовый 4 2" xfId="343"/>
    <cellStyle name="Финансовый 4 3" xfId="344"/>
    <cellStyle name="Финансовый 5" xfId="345"/>
    <cellStyle name="Финансовый 6" xfId="346"/>
    <cellStyle name="Финансовый 7" xfId="347"/>
    <cellStyle name="Хороший 2" xfId="348"/>
    <cellStyle name="Хороший 3" xfId="349"/>
    <cellStyle name="числовой" xfId="350"/>
    <cellStyle name="Ю" xfId="351"/>
    <cellStyle name="Ю-FreeSet_10" xfId="352"/>
  </cellStyles>
  <dxfs count="0"/>
  <tableStyles count="0" defaultTableStyle="TableStyleMedium2" defaultPivotStyle="PivotStyleLight16"/>
  <colors>
    <mruColors>
      <color rgb="FFFFFF99"/>
      <color rgb="FFFFFFCC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WORK/S2/VICTOR/&#1042;&#1042;&#1055;/PI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&#1052;&#1086;&#1080;%20&#1076;&#1086;&#1082;&#1091;&#1084;&#1077;&#1085;&#1090;&#1099;/Sergey/&#1055;&#1088;&#1086;&#1075;&#1085;&#1086;&#1079;/&#1056;&#1072;&#1073;&#1086;&#1095;&#1080;&#1077;%20&#1090;&#1072;&#1073;&#1083;&#1080;&#1094;&#1099;/new/zvedena1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riadna\Sum_pok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New_monitoring/Monit_xls/M_2002/M_06_02/Monthly/10_October/1Aug2001/GDP/realgdp/LENA/BGVN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_________________________Plan_ZP\!_&#1055;&#1077;&#1095;&#1072;&#1090;&#1100;\&#1052;&#1058;&#1056;%20&#1074;&#1089;&#1077;%20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Plan\Exchange\_________________________Plan_ZP\!_&#1055;&#1077;&#1095;&#1072;&#1090;&#1100;\&#1052;&#1058;&#1056;%20&#1074;&#1089;&#1077;%20-%205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OCUME~1\VOYTOV~1\LOCALS~1\Temp\Rar$DI00.867\Planning%20System%20Project\consolidation%20hq%20formatted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SUDNIKOVA\Local%20Settings\Temporary%20Internet%20Files\Content.IE5\C5MFSXEF\Subv2006\Rich%20Roz%202006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andreyevskaya\&#1052;&#1086;&#1080;%20&#1076;&#1086;&#1082;&#1091;&#1084;&#1077;&#1085;&#1090;&#1099;\OLGA\&#1056;&#1045;&#1040;&#1051;&#1048;&#1047;&#1040;&#1062;&#1048;&#1071;_2006\2006_REALIZ_&#1058;&#1045;(&#1090;&#1088;&#1072;&#1074;&#1077;&#1085;&#1100;)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S_N_A/1July2001/GDP/realgdp/LENA/BGVN1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\File1\aaaa\2007%20finplan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SINKEV~1\LOCALS~1\Temp\Rar$DI00.781\Dept\FinPlan-Economy\Planning%20System%20Project\consolidation%20hq%20formatted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OCUME~1\VOYTOV~1\LOCALS~1\Temp\Rar$DI00.867\Planning%20System%20Project\consolidation%20hq%20formatted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ept\FinPlan-Economy\Planning%20System%20Project\consolidation%20hq%20formatted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ept\FinPlan-Economy\Planning%20System%20Project\consolidation%20hq%20formatted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likhachov\Local%20Settings\Temporary%20Internet%20Files\Content.IE5\RY4RBH0P\2006_REALIZ_&#1058;&#1045;(&#1083;&#1102;&#1090;&#1080;&#1081;20%25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FinPlan-Economy\Planning%20System%20Project\consolidation%20hq%20formatted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FinPlan-Economy\Planning%20System%20Project\consolidation%20hq%20formatte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OCUME~1\VOYTOV~1\LOCALS~1\Temp\Rar$DI00.867\Planning%20System%20Project\consolidation%20hq%20formatted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ept\Plan\Exchange\!_Plan-2006\VAT%20Sevastop\Dept\Plan\Exchange\_________________________Plan_ZP\!_&#1055;&#1077;&#1095;&#1072;&#1090;&#1100;\&#1052;&#1058;&#1056;%20&#1074;&#1089;&#1077;%2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DP"/>
      <sheetName val="Real GDP &amp; Real IP (u)"/>
      <sheetName val="Real GDP &amp; Real IP (e)"/>
      <sheetName val="GDP_gr"/>
      <sheetName val="Светлые"/>
      <sheetName val="адмін (2)"/>
      <sheetName val="Лист 1"/>
      <sheetName val="Real_GDP_&amp;_Real_IP_(u)"/>
      <sheetName val="Real_GDP_&amp;_Real_IP_(e)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/>
      <sheetData sheetId="8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ведена таб"/>
      <sheetName val="попер_роз"/>
      <sheetName val="попер_роз (4)"/>
      <sheetName val="звед_оптим (2)"/>
      <sheetName val="звед_баз(3)_СА"/>
      <sheetName val="звед_опт(3)_ca"/>
      <sheetName val="звед_баз(4)"/>
      <sheetName val="звед_опт(4)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Infor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Ini"/>
      <sheetName val="Ëčńň1"/>
      <sheetName val="Sum_pok"/>
      <sheetName val="#REF!"/>
      <sheetName val="Sum_pok.xls"/>
      <sheetName val="січ-лют."/>
      <sheetName val="430 сыч-лютий"/>
      <sheetName val="бер"/>
      <sheetName val="430 бер"/>
      <sheetName val="січ-бер"/>
      <sheetName val="430 сыч-бер"/>
      <sheetName val="попер_роз"/>
      <sheetName val="Inform"/>
      <sheetName val="L4"/>
      <sheetName val="L10"/>
      <sheetName val="KOEF"/>
      <sheetName val="База"/>
      <sheetName val="7  Інші витрати"/>
      <sheetName val="ОСВ МСФЗ"/>
    </sheetNames>
    <definedNames>
      <definedName name="ShowFil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Лист1"/>
      <sheetName val="МТР все 2"/>
      <sheetName val="Inform"/>
      <sheetName val="Правила ДДС"/>
      <sheetName val="_ф3"/>
      <sheetName val="_Ф4"/>
      <sheetName val="_Ф5"/>
      <sheetName val="Ф7_цены"/>
      <sheetName val="Ф8_цены"/>
      <sheetName val="7  інші витрати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Infor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7  інші витрати"/>
    </sheetNames>
    <sheetDataSet>
      <sheetData sheetId="0"/>
      <sheetData sheetId="1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попер_роз"/>
      <sheetName val="Лист1"/>
      <sheetName val="МТР все 2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  <sheetName val="GDP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7  інші витрат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7  Інші витрати"/>
      <sheetName val="Ф2"/>
      <sheetName val="Ini"/>
      <sheetName val="Setup"/>
      <sheetName val="200"/>
      <sheetName val="1993"/>
      <sheetName val="Infor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7  інші витрати"/>
    </sheetNames>
    <sheetDataSet>
      <sheetData sheetId="0" refreshError="1"/>
      <sheetData sheetId="1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7  інші витрати"/>
      <sheetName val="МТР Газ України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Лист1"/>
      <sheetName val="МТР все 2"/>
      <sheetName val="попер_роз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tac"/>
      <sheetName val="DodDot"/>
      <sheetName val="Dod ARK"/>
      <sheetName val="Dod Clavutich"/>
      <sheetName val="Svod 3511060"/>
      <sheetName val="Viluch(1-12)"/>
      <sheetName val="Diti "/>
      <sheetName val="TvPalGaz"/>
      <sheetName val="Ener "/>
      <sheetName val="IncsiPilgi (2)"/>
      <sheetName val="GirZakon"/>
      <sheetName val="Govti Vodi"/>
      <sheetName val="Chor Flot"/>
      <sheetName val="Afganci"/>
      <sheetName val="Shidka Dop"/>
      <sheetName val="Likarna"/>
      <sheetName val="Zoiot Pidkova"/>
      <sheetName val="Granti"/>
      <sheetName val="Granti1"/>
      <sheetName val="Vibori"/>
      <sheetName val="Metro"/>
      <sheetName val="Oper Teatr"/>
      <sheetName val="Makeevka"/>
      <sheetName val="Ctix Lixo IvFrank"/>
      <sheetName val="Groshi xodat za dit"/>
      <sheetName val="Ctix Lixo Zakarp"/>
      <sheetName val="Coc GKG Inv"/>
      <sheetName val="Tuzla"/>
      <sheetName val="Zmiinii"/>
      <sheetName val="Ctandarti"/>
      <sheetName val="CocEkon"/>
      <sheetName val="Ictor Zabudova"/>
      <sheetName val="Ict Zab"/>
      <sheetName val="Ukr Kultura"/>
      <sheetName val="Minoboroni"/>
      <sheetName val="Mic Arcenal"/>
      <sheetName val="Inekcini"/>
      <sheetName val="In"/>
      <sheetName val="diti ciroti -2(minmolod)"/>
      <sheetName val="Korek ocvita"/>
      <sheetName val="Tex Dic Ocvita"/>
      <sheetName val="Troleib"/>
      <sheetName val="Utoc.Zaoshadg"/>
      <sheetName val="Metro Cpec Fond"/>
      <sheetName val="Svitov Bank"/>
      <sheetName val="Shidka Dop Cp Fond"/>
      <sheetName val="Gazoprovodi"/>
      <sheetName val="Troleib Cpec Fond"/>
      <sheetName val="Zaporiggya"/>
      <sheetName val="Kremenchuk"/>
      <sheetName val="Pereviz ditey"/>
      <sheetName val="Kom dorigu"/>
      <sheetName val="Chor Fiot Cpec Fond"/>
      <sheetName val="Zaosch"/>
      <sheetName val="kryvRig"/>
      <sheetName val="OSVITA"/>
      <sheetName val="Tar"/>
      <sheetName val="Nar.instr"/>
      <sheetName val="DDot"/>
      <sheetName val="Dsub"/>
      <sheetName val="МТР Газ України"/>
      <sheetName val="7  інші витрати"/>
      <sheetName val="Infor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2">
          <cell r="A2" t="str">
            <v>Обсяг помісячного надходження субвенції з державного бюджету до місцевих бюджетів на надання пільг  та житлових субсидій населенню на оплату електроенергії, природного газу, послуг тепло-, водопостачання і водовідведення, квартирної плати, вивезення побут</v>
          </cell>
        </row>
        <row r="5">
          <cell r="A5" t="str">
            <v>Код бюджету</v>
          </cell>
          <cell r="B5" t="str">
            <v>Назва адміністративно-територіальної одиниці</v>
          </cell>
          <cell r="C5" t="str">
            <v>січень</v>
          </cell>
          <cell r="D5" t="str">
            <v>лютий</v>
          </cell>
          <cell r="E5" t="str">
            <v>березень</v>
          </cell>
          <cell r="F5" t="str">
            <v>квітень</v>
          </cell>
          <cell r="G5" t="str">
            <v>травень</v>
          </cell>
        </row>
        <row r="6">
          <cell r="A6" t="str">
            <v>О1100000000</v>
          </cell>
          <cell r="B6" t="str">
            <v>бюджет Автономної Республіки Крим</v>
          </cell>
          <cell r="C6">
            <v>2463.5419999999999</v>
          </cell>
          <cell r="D6">
            <v>5004.6750000000002</v>
          </cell>
          <cell r="E6">
            <v>4874.01</v>
          </cell>
          <cell r="F6">
            <v>6713.2</v>
          </cell>
          <cell r="G6">
            <v>5483.6</v>
          </cell>
        </row>
        <row r="7">
          <cell r="A7" t="str">
            <v>О2100000000</v>
          </cell>
          <cell r="B7" t="str">
            <v>обласний бюджет Вiнницької області</v>
          </cell>
          <cell r="C7">
            <v>5585.9549999999999</v>
          </cell>
          <cell r="D7">
            <v>5130.4480000000003</v>
          </cell>
          <cell r="E7">
            <v>5614.5339999999997</v>
          </cell>
          <cell r="F7">
            <v>7821.4</v>
          </cell>
          <cell r="G7">
            <v>4676.6000000000004</v>
          </cell>
        </row>
        <row r="8">
          <cell r="A8" t="str">
            <v>О3100000000</v>
          </cell>
          <cell r="B8" t="str">
            <v>обласний бюджет Волинської області</v>
          </cell>
          <cell r="C8">
            <v>3419.413</v>
          </cell>
          <cell r="D8">
            <v>4547.1629999999996</v>
          </cell>
          <cell r="E8">
            <v>4267.8410000000003</v>
          </cell>
          <cell r="F8">
            <v>5180.2</v>
          </cell>
          <cell r="G8">
            <v>3258.4</v>
          </cell>
        </row>
        <row r="9">
          <cell r="A9" t="str">
            <v>О4100000000</v>
          </cell>
          <cell r="B9" t="str">
            <v>обласний бюджет Днiпропетровської області</v>
          </cell>
          <cell r="C9">
            <v>8288.7270000000008</v>
          </cell>
          <cell r="D9">
            <v>20991.351999999999</v>
          </cell>
          <cell r="E9">
            <v>16903.654999999999</v>
          </cell>
          <cell r="F9">
            <v>23535.787</v>
          </cell>
          <cell r="G9">
            <v>12935.2</v>
          </cell>
        </row>
        <row r="10">
          <cell r="A10" t="str">
            <v>О5100000000</v>
          </cell>
          <cell r="B10" t="str">
            <v>обласний бюджет Донецької області</v>
          </cell>
          <cell r="C10">
            <v>11729.522000000001</v>
          </cell>
          <cell r="D10">
            <v>19530.755000000001</v>
          </cell>
          <cell r="E10">
            <v>19355.436000000002</v>
          </cell>
          <cell r="F10">
            <v>26008.7</v>
          </cell>
          <cell r="G10">
            <v>15778.6</v>
          </cell>
        </row>
        <row r="11">
          <cell r="A11" t="str">
            <v>О6100000000</v>
          </cell>
          <cell r="B11" t="str">
            <v>обласний бюджет Житомирської області</v>
          </cell>
          <cell r="C11">
            <v>3202.2750000000001</v>
          </cell>
          <cell r="D11">
            <v>6561.0010000000002</v>
          </cell>
          <cell r="E11">
            <v>5316.2150000000001</v>
          </cell>
          <cell r="F11">
            <v>7407.8</v>
          </cell>
          <cell r="G11">
            <v>4605.7</v>
          </cell>
        </row>
        <row r="12">
          <cell r="A12" t="str">
            <v>О7100000000</v>
          </cell>
          <cell r="B12" t="str">
            <v>обласний бюджет Закарпатської області</v>
          </cell>
          <cell r="C12">
            <v>1513.9649999999999</v>
          </cell>
          <cell r="D12">
            <v>1806.577</v>
          </cell>
          <cell r="E12">
            <v>4712.2439999999997</v>
          </cell>
          <cell r="F12">
            <v>4277.8</v>
          </cell>
          <cell r="G12">
            <v>1586.9</v>
          </cell>
        </row>
        <row r="13">
          <cell r="A13" t="str">
            <v>О8100000000</v>
          </cell>
          <cell r="B13" t="str">
            <v>обласний бюджет Запорiзької області</v>
          </cell>
          <cell r="C13">
            <v>3867.2069999999999</v>
          </cell>
          <cell r="D13">
            <v>7903.7089999999998</v>
          </cell>
          <cell r="E13">
            <v>7399.4160000000002</v>
          </cell>
          <cell r="F13">
            <v>9874.5</v>
          </cell>
          <cell r="G13">
            <v>7155.4</v>
          </cell>
        </row>
        <row r="14">
          <cell r="A14" t="str">
            <v>О9100000000</v>
          </cell>
          <cell r="B14" t="str">
            <v>обласний бюджет Iвано-Франкiвської області</v>
          </cell>
          <cell r="C14">
            <v>3578.223</v>
          </cell>
          <cell r="D14">
            <v>5867.2309999999998</v>
          </cell>
          <cell r="E14">
            <v>6297.893</v>
          </cell>
          <cell r="F14">
            <v>9563.7000000000007</v>
          </cell>
          <cell r="G14">
            <v>3616.2</v>
          </cell>
        </row>
        <row r="15">
          <cell r="A15">
            <v>10100000000</v>
          </cell>
          <cell r="B15" t="str">
            <v>обласний бюджет Київської області</v>
          </cell>
          <cell r="C15">
            <v>10302.385</v>
          </cell>
          <cell r="D15">
            <v>16146.352999999999</v>
          </cell>
          <cell r="E15">
            <v>13833.255999999999</v>
          </cell>
          <cell r="F15">
            <v>18290.400000000001</v>
          </cell>
          <cell r="G15">
            <v>7404.9</v>
          </cell>
        </row>
        <row r="16">
          <cell r="A16">
            <v>11100000000</v>
          </cell>
          <cell r="B16" t="str">
            <v>обласний бюджет Кiровоградської області</v>
          </cell>
          <cell r="C16">
            <v>3580.96</v>
          </cell>
          <cell r="D16">
            <v>4993.7330000000002</v>
          </cell>
          <cell r="E16">
            <v>3976.05</v>
          </cell>
          <cell r="F16">
            <v>7419.8</v>
          </cell>
          <cell r="G16">
            <v>5284.3</v>
          </cell>
        </row>
        <row r="17">
          <cell r="A17">
            <v>12100000000</v>
          </cell>
          <cell r="B17" t="str">
            <v>обласний бюджет Луганської області</v>
          </cell>
          <cell r="C17">
            <v>2843.239</v>
          </cell>
          <cell r="D17">
            <v>8978.6</v>
          </cell>
          <cell r="E17">
            <v>6927.87</v>
          </cell>
          <cell r="F17">
            <v>9087.1</v>
          </cell>
          <cell r="G17">
            <v>6148.4</v>
          </cell>
        </row>
        <row r="18">
          <cell r="A18">
            <v>13100000000</v>
          </cell>
          <cell r="B18" t="str">
            <v>обласний бюджет Львiвської області</v>
          </cell>
          <cell r="C18">
            <v>13665.8</v>
          </cell>
          <cell r="D18">
            <v>12546.388000000001</v>
          </cell>
          <cell r="E18">
            <v>13924.588</v>
          </cell>
          <cell r="F18">
            <v>16320</v>
          </cell>
          <cell r="G18">
            <v>5542.7</v>
          </cell>
        </row>
        <row r="19">
          <cell r="A19">
            <v>14100000000</v>
          </cell>
          <cell r="B19" t="str">
            <v>обласний бюджет Миколаївської області</v>
          </cell>
          <cell r="C19">
            <v>1582.5519999999999</v>
          </cell>
          <cell r="D19">
            <v>4228.6229999999996</v>
          </cell>
          <cell r="E19">
            <v>4112.8190000000004</v>
          </cell>
          <cell r="F19">
            <v>5079.6000000000004</v>
          </cell>
          <cell r="G19">
            <v>4261.3</v>
          </cell>
        </row>
        <row r="20">
          <cell r="A20">
            <v>15100000000</v>
          </cell>
          <cell r="B20" t="str">
            <v>обласний бюджет Одеської області</v>
          </cell>
          <cell r="C20">
            <v>3570.1010000000001</v>
          </cell>
          <cell r="D20">
            <v>8569.5969999999998</v>
          </cell>
          <cell r="E20">
            <v>7127.8249999999998</v>
          </cell>
          <cell r="F20">
            <v>11636.5</v>
          </cell>
          <cell r="G20">
            <v>10163.4</v>
          </cell>
        </row>
        <row r="21">
          <cell r="A21">
            <v>16100000000</v>
          </cell>
          <cell r="B21" t="str">
            <v>обласний бюджет Полтавської області</v>
          </cell>
          <cell r="C21">
            <v>5666.1139999999996</v>
          </cell>
          <cell r="D21">
            <v>6422.4319999999998</v>
          </cell>
          <cell r="E21">
            <v>7489.7539999999999</v>
          </cell>
          <cell r="F21">
            <v>15258.1</v>
          </cell>
          <cell r="G21">
            <v>5827</v>
          </cell>
        </row>
        <row r="22">
          <cell r="A22">
            <v>17100000000</v>
          </cell>
          <cell r="B22" t="str">
            <v>обласний бюджет Рiвненської області</v>
          </cell>
          <cell r="C22">
            <v>1969.902</v>
          </cell>
          <cell r="D22">
            <v>3336.444</v>
          </cell>
          <cell r="E22">
            <v>5380.4470000000001</v>
          </cell>
          <cell r="F22">
            <v>5543.9</v>
          </cell>
          <cell r="G22">
            <v>2982.7</v>
          </cell>
        </row>
        <row r="23">
          <cell r="A23">
            <v>18100000000</v>
          </cell>
          <cell r="B23" t="str">
            <v>обласний бюджет Сумської області</v>
          </cell>
          <cell r="C23">
            <v>4169.5280000000002</v>
          </cell>
          <cell r="D23">
            <v>3622.9929999999999</v>
          </cell>
          <cell r="E23">
            <v>7895.424</v>
          </cell>
          <cell r="F23">
            <v>8377.1</v>
          </cell>
          <cell r="G23">
            <v>4032.7</v>
          </cell>
        </row>
        <row r="24">
          <cell r="A24">
            <v>19100000000</v>
          </cell>
          <cell r="B24" t="str">
            <v>обласний бюджет Тернопiльської області</v>
          </cell>
          <cell r="C24">
            <v>3701.9160000000002</v>
          </cell>
          <cell r="D24">
            <v>4896.8559999999998</v>
          </cell>
          <cell r="E24">
            <v>5147.2650000000003</v>
          </cell>
          <cell r="F24">
            <v>6839.9</v>
          </cell>
          <cell r="G24">
            <v>1830.2</v>
          </cell>
        </row>
        <row r="25">
          <cell r="A25">
            <v>20100000000</v>
          </cell>
          <cell r="B25" t="str">
            <v>обласний бюджет Харкiвської області</v>
          </cell>
          <cell r="C25">
            <v>8386.9330000000009</v>
          </cell>
          <cell r="D25">
            <v>11698.075000000001</v>
          </cell>
          <cell r="E25">
            <v>14592.047</v>
          </cell>
          <cell r="F25">
            <v>27208.2</v>
          </cell>
          <cell r="G25">
            <v>13691.3</v>
          </cell>
        </row>
        <row r="26">
          <cell r="A26">
            <v>21100000000</v>
          </cell>
          <cell r="B26" t="str">
            <v>обласний бюджет Херсонської області</v>
          </cell>
          <cell r="C26">
            <v>2200.9679999999998</v>
          </cell>
          <cell r="D26">
            <v>3252.5390000000002</v>
          </cell>
          <cell r="E26">
            <v>3255.58</v>
          </cell>
          <cell r="F26">
            <v>5299.7</v>
          </cell>
          <cell r="G26">
            <v>3272.2</v>
          </cell>
        </row>
        <row r="27">
          <cell r="A27">
            <v>22100000000</v>
          </cell>
          <cell r="B27" t="str">
            <v>обласний бюджет Хмельницької області</v>
          </cell>
          <cell r="C27">
            <v>4049.5320000000002</v>
          </cell>
          <cell r="D27">
            <v>6627.4</v>
          </cell>
          <cell r="E27">
            <v>4533.01</v>
          </cell>
          <cell r="F27">
            <v>8290.9</v>
          </cell>
          <cell r="G27">
            <v>5960.3</v>
          </cell>
        </row>
        <row r="28">
          <cell r="A28">
            <v>23100000000</v>
          </cell>
          <cell r="B28" t="str">
            <v>обласний бюджет Черкаської області</v>
          </cell>
          <cell r="C28">
            <v>5316.2910000000002</v>
          </cell>
          <cell r="D28">
            <v>6217.3370000000004</v>
          </cell>
          <cell r="E28">
            <v>6195.89</v>
          </cell>
          <cell r="F28">
            <v>10165</v>
          </cell>
          <cell r="G28">
            <v>4770.5</v>
          </cell>
        </row>
        <row r="29">
          <cell r="A29">
            <v>24100000000</v>
          </cell>
          <cell r="B29" t="str">
            <v>обласний бюджет Чернiвецької області</v>
          </cell>
          <cell r="C29">
            <v>1761.75</v>
          </cell>
          <cell r="D29">
            <v>2010.7829999999999</v>
          </cell>
          <cell r="E29">
            <v>1999.8030000000001</v>
          </cell>
          <cell r="F29">
            <v>3410.4</v>
          </cell>
          <cell r="G29">
            <v>2092.5</v>
          </cell>
        </row>
        <row r="30">
          <cell r="A30">
            <v>25100000000</v>
          </cell>
          <cell r="B30" t="str">
            <v>обласний бюджет Чернiгiвецької області</v>
          </cell>
          <cell r="C30">
            <v>4501.0339999999997</v>
          </cell>
          <cell r="D30">
            <v>5828.5460000000003</v>
          </cell>
          <cell r="E30">
            <v>5312.768</v>
          </cell>
          <cell r="F30">
            <v>8541</v>
          </cell>
          <cell r="G30">
            <v>4831.6000000000004</v>
          </cell>
        </row>
        <row r="31">
          <cell r="A31">
            <v>26000000000</v>
          </cell>
          <cell r="B31" t="str">
            <v>м.Київ</v>
          </cell>
          <cell r="C31">
            <v>4478.4290000000001</v>
          </cell>
          <cell r="D31">
            <v>7686.2479999999996</v>
          </cell>
          <cell r="E31">
            <v>8581.6080000000002</v>
          </cell>
          <cell r="F31">
            <v>12592.5</v>
          </cell>
          <cell r="G31">
            <v>10211.1</v>
          </cell>
        </row>
        <row r="32">
          <cell r="A32">
            <v>27000000000</v>
          </cell>
          <cell r="B32" t="str">
            <v>м.Севастополь</v>
          </cell>
          <cell r="C32">
            <v>656.43700000000001</v>
          </cell>
          <cell r="D32">
            <v>1870.8869999999999</v>
          </cell>
          <cell r="E32">
            <v>1073.652</v>
          </cell>
          <cell r="F32">
            <v>1527.6130000000001</v>
          </cell>
          <cell r="G32">
            <v>1254.8</v>
          </cell>
        </row>
        <row r="33">
          <cell r="B33" t="str">
            <v xml:space="preserve">Всього </v>
          </cell>
          <cell r="C33">
            <v>126052.70000000001</v>
          </cell>
          <cell r="D33">
            <v>196276.74499999997</v>
          </cell>
          <cell r="E33">
            <v>196100.90000000005</v>
          </cell>
          <cell r="F33">
            <v>281270.80000000005</v>
          </cell>
          <cell r="G33">
            <v>158658.49999999997</v>
          </cell>
        </row>
        <row r="38">
          <cell r="C38">
            <v>126052.7</v>
          </cell>
          <cell r="D38">
            <v>196276.74499999997</v>
          </cell>
          <cell r="E38">
            <v>196100.9</v>
          </cell>
          <cell r="F38">
            <v>281270.8</v>
          </cell>
          <cell r="G38">
            <v>158658.5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7  інші витрати"/>
      <sheetName val="Ener "/>
      <sheetName val="Лист1"/>
      <sheetName val="ТРП"/>
      <sheetName val="МТР все 2"/>
      <sheetName val="МТР_Газ_України"/>
      <sheetName val="МТР Апарат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Inform"/>
      <sheetName val="812"/>
      <sheetName val="Ф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383,40ч"/>
      <sheetName val="383,40т"/>
      <sheetName val="686,00"/>
      <sheetName val="област"/>
      <sheetName val="Сторно"/>
      <sheetName val="Пряма_труба"/>
      <sheetName val="БАЗА   (2)"/>
      <sheetName val="БАЗА   (3)"/>
      <sheetName val="БАЗА   (5)"/>
      <sheetName val="БАЗА   (4)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  <sheetName val="МТР Газ України"/>
      <sheetName val="Inform"/>
      <sheetName val="7  інші витрати"/>
      <sheetName val="БАЗА  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</sheetNames>
    <sheetDataSet>
      <sheetData sheetId="0" refreshError="1"/>
      <sheetData sheetId="1" refreshError="1">
        <row r="2">
          <cell r="F2" t="str">
            <v>Компания "Мама"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gdp"/>
      <sheetName val="199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Infor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Лист1"/>
      <sheetName val="consolidation hq formatted"/>
    </sheetNames>
    <sheetDataSet>
      <sheetData sheetId="0" refreshError="1"/>
      <sheetData sheetId="1" refreshError="1">
        <row r="6">
          <cell r="E6" t="str">
            <v>31 декабря 2005 года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МТР Газ України"/>
      <sheetName val="Ener "/>
      <sheetName val="Технич лист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1)423+424"/>
      <sheetName val="Chart_of_accs"/>
      <sheetName val="МТР Газ України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реестр заявок"/>
      <sheetName val="ЗКЛ"/>
      <sheetName val="реестр_заявок"/>
      <sheetName val="Рабоч"/>
      <sheetName val="11)423+424"/>
      <sheetName val="Chart_of_accs"/>
      <sheetName val="Лист1"/>
      <sheetName val="База"/>
      <sheetName val="база  "/>
      <sheetName val="банк"/>
      <sheetName val="дез"/>
      <sheetName val="связь"/>
      <sheetName val="компод"/>
      <sheetName val="пож"/>
      <sheetName val="проезд"/>
      <sheetName val="страх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210"/>
      <sheetName val="241,5"/>
      <sheetName val="област"/>
      <sheetName val="Сторно"/>
      <sheetName val="Пряма_труба"/>
      <sheetName val="БАЗА   (2)"/>
      <sheetName val="БАЗА   (3)"/>
      <sheetName val="БАЗА   (4)"/>
      <sheetName val="БАЗА   (5)"/>
      <sheetName val="БАЗА   (6)"/>
      <sheetName val="БАЗА   (7)"/>
      <sheetName val="БАЗА   (8)"/>
      <sheetName val="БАЗА   (9)"/>
      <sheetName val="БАЗА   (10)"/>
      <sheetName val="БАЗА   (12)"/>
      <sheetName val="БАЗА   (11)"/>
      <sheetName val="БАЗА   (13)"/>
      <sheetName val="БАЗА   (14)"/>
      <sheetName val="Infor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1993"/>
      <sheetName val="gd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1993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Лист2"/>
      <sheetName val="1993"/>
    </sheetNames>
    <sheetDataSet>
      <sheetData sheetId="0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 refreshError="1"/>
      <sheetData sheetId="28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_Структура по елементах"/>
      <sheetName val="Д3"/>
      <sheetName val="МТР Газ України"/>
      <sheetName val="рік"/>
      <sheetName val="1993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МТР Газ України"/>
    </sheetNames>
    <sheetDataSet>
      <sheetData sheetId="0"/>
      <sheetData sheetId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Inform"/>
      <sheetName val="1993"/>
    </sheetNames>
    <sheetDataSet>
      <sheetData sheetId="0" refreshError="1"/>
      <sheetData sheetId="1" refreshError="1"/>
      <sheetData sheetId="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K300"/>
  <sheetViews>
    <sheetView tabSelected="1" view="pageBreakPreview" zoomScale="70" zoomScaleNormal="75" zoomScaleSheetLayoutView="70" workbookViewId="0">
      <selection activeCell="C10" sqref="C8:C10"/>
    </sheetView>
  </sheetViews>
  <sheetFormatPr defaultRowHeight="20.25"/>
  <cols>
    <col min="1" max="1" width="65.42578125" style="1" customWidth="1"/>
    <col min="2" max="2" width="17.28515625" style="2" customWidth="1"/>
    <col min="3" max="3" width="18" style="2" customWidth="1"/>
    <col min="4" max="4" width="18" style="38" customWidth="1"/>
    <col min="5" max="5" width="18.7109375" style="1" customWidth="1"/>
    <col min="6" max="6" width="19" style="1" customWidth="1"/>
    <col min="7" max="7" width="18.7109375" style="1" customWidth="1"/>
    <col min="8" max="8" width="19.7109375" style="1" customWidth="1"/>
    <col min="9" max="9" width="37.28515625" style="1" customWidth="1"/>
    <col min="10" max="10" width="18.7109375" style="1" customWidth="1"/>
    <col min="11" max="11" width="17.7109375" style="1" customWidth="1"/>
    <col min="12" max="12" width="9.140625" style="1" customWidth="1"/>
    <col min="13" max="13" width="10.5703125" style="1" customWidth="1"/>
    <col min="14" max="16384" width="9.140625" style="1"/>
  </cols>
  <sheetData>
    <row r="1" spans="1:10" ht="103.5" customHeight="1">
      <c r="A1" s="58" t="s">
        <v>120</v>
      </c>
      <c r="B1" s="59"/>
      <c r="C1" s="59"/>
      <c r="D1" s="59"/>
      <c r="E1" s="59"/>
      <c r="F1" s="59"/>
      <c r="G1" s="59"/>
      <c r="H1" s="59"/>
      <c r="I1" s="22"/>
      <c r="J1" s="22"/>
    </row>
    <row r="2" spans="1:10" ht="30" customHeight="1">
      <c r="A2" s="59" t="s">
        <v>14</v>
      </c>
      <c r="B2" s="59"/>
      <c r="C2" s="59"/>
      <c r="D2" s="59"/>
      <c r="E2" s="59"/>
      <c r="F2" s="59"/>
      <c r="G2" s="59"/>
      <c r="H2" s="59"/>
      <c r="I2" s="22"/>
      <c r="J2" s="22"/>
    </row>
    <row r="3" spans="1:10" ht="23.25" customHeight="1">
      <c r="A3" s="22"/>
      <c r="B3" s="56"/>
      <c r="C3" s="36"/>
      <c r="D3" s="56"/>
      <c r="E3" s="56"/>
      <c r="F3" s="56"/>
      <c r="G3" s="56"/>
      <c r="H3" s="60" t="s">
        <v>47</v>
      </c>
      <c r="I3" s="22"/>
      <c r="J3" s="22"/>
    </row>
    <row r="4" spans="1:10" ht="48.75" customHeight="1">
      <c r="A4" s="46" t="s">
        <v>18</v>
      </c>
      <c r="B4" s="40" t="s">
        <v>4</v>
      </c>
      <c r="C4" s="40" t="s">
        <v>73</v>
      </c>
      <c r="D4" s="40"/>
      <c r="E4" s="46" t="s">
        <v>123</v>
      </c>
      <c r="F4" s="46"/>
      <c r="G4" s="46"/>
      <c r="H4" s="46"/>
      <c r="I4" s="22"/>
      <c r="J4" s="22"/>
    </row>
    <row r="5" spans="1:10" ht="39" customHeight="1">
      <c r="A5" s="46"/>
      <c r="B5" s="40"/>
      <c r="C5" s="35" t="s">
        <v>121</v>
      </c>
      <c r="D5" s="35" t="s">
        <v>122</v>
      </c>
      <c r="E5" s="9" t="s">
        <v>66</v>
      </c>
      <c r="F5" s="9" t="s">
        <v>67</v>
      </c>
      <c r="G5" s="9" t="s">
        <v>68</v>
      </c>
      <c r="H5" s="9" t="s">
        <v>69</v>
      </c>
      <c r="I5" s="22"/>
      <c r="J5" s="22"/>
    </row>
    <row r="6" spans="1:10" ht="29.25" customHeight="1">
      <c r="A6" s="8">
        <v>1</v>
      </c>
      <c r="B6" s="35">
        <v>2</v>
      </c>
      <c r="C6" s="35">
        <v>3</v>
      </c>
      <c r="D6" s="35">
        <v>4</v>
      </c>
      <c r="E6" s="35">
        <v>5</v>
      </c>
      <c r="F6" s="35">
        <v>6</v>
      </c>
      <c r="G6" s="35">
        <v>7</v>
      </c>
      <c r="H6" s="35">
        <v>8</v>
      </c>
      <c r="I6" s="22"/>
      <c r="J6" s="22"/>
    </row>
    <row r="7" spans="1:10" ht="33" customHeight="1">
      <c r="A7" s="61" t="s">
        <v>62</v>
      </c>
      <c r="B7" s="61"/>
      <c r="C7" s="61"/>
      <c r="D7" s="61"/>
      <c r="E7" s="61"/>
      <c r="F7" s="61"/>
      <c r="G7" s="61"/>
      <c r="H7" s="61"/>
      <c r="I7" s="22"/>
      <c r="J7" s="22"/>
    </row>
    <row r="8" spans="1:10" ht="48.75" customHeight="1">
      <c r="A8" s="16" t="s">
        <v>82</v>
      </c>
      <c r="B8" s="6">
        <v>1000</v>
      </c>
      <c r="C8" s="7">
        <v>146697.1</v>
      </c>
      <c r="D8" s="7">
        <v>122310.8</v>
      </c>
      <c r="E8" s="7">
        <v>128701</v>
      </c>
      <c r="F8" s="7">
        <v>122310.8</v>
      </c>
      <c r="G8" s="7">
        <f>F8-E8</f>
        <v>-6390.1999999999971</v>
      </c>
      <c r="H8" s="7">
        <f>(F8/E8)*100</f>
        <v>95.034848214077599</v>
      </c>
      <c r="I8" s="45"/>
      <c r="J8" s="22"/>
    </row>
    <row r="9" spans="1:10" ht="47.25" customHeight="1">
      <c r="A9" s="16" t="s">
        <v>54</v>
      </c>
      <c r="B9" s="6">
        <v>1010</v>
      </c>
      <c r="C9" s="7">
        <f>SUM(C10:C14)</f>
        <v>-140807.20000000001</v>
      </c>
      <c r="D9" s="7">
        <f t="shared" ref="D9:E9" si="0">SUM(D10:D14)</f>
        <v>-109949.9</v>
      </c>
      <c r="E9" s="7">
        <f t="shared" si="0"/>
        <v>-121636</v>
      </c>
      <c r="F9" s="7">
        <f>SUM(F10:F14)</f>
        <v>-109949.9</v>
      </c>
      <c r="G9" s="7">
        <f t="shared" ref="G9:G43" si="1">F9-E9</f>
        <v>11686.100000000006</v>
      </c>
      <c r="H9" s="7">
        <f t="shared" ref="H9:H43" si="2">(F9/E9)*100</f>
        <v>90.392564701239763</v>
      </c>
      <c r="I9" s="22"/>
      <c r="J9" s="22"/>
    </row>
    <row r="10" spans="1:10" ht="30" customHeight="1">
      <c r="A10" s="17" t="s">
        <v>55</v>
      </c>
      <c r="B10" s="8">
        <v>1011</v>
      </c>
      <c r="C10" s="5">
        <v>-31517.7</v>
      </c>
      <c r="D10" s="5">
        <v>-16773.2</v>
      </c>
      <c r="E10" s="5">
        <v>-18697.5</v>
      </c>
      <c r="F10" s="5">
        <v>-16773.2</v>
      </c>
      <c r="G10" s="5">
        <f t="shared" si="1"/>
        <v>1924.2999999999993</v>
      </c>
      <c r="H10" s="5">
        <f t="shared" si="2"/>
        <v>89.708249766011505</v>
      </c>
      <c r="I10" s="22"/>
      <c r="J10" s="22"/>
    </row>
    <row r="11" spans="1:10" ht="28.5" customHeight="1">
      <c r="A11" s="17" t="s">
        <v>1</v>
      </c>
      <c r="B11" s="8">
        <v>1012</v>
      </c>
      <c r="C11" s="5">
        <v>-90219.5</v>
      </c>
      <c r="D11" s="5">
        <v>-76824.2</v>
      </c>
      <c r="E11" s="5">
        <v>-84400</v>
      </c>
      <c r="F11" s="5">
        <v>-76824.2</v>
      </c>
      <c r="G11" s="5">
        <f t="shared" si="1"/>
        <v>7575.8000000000029</v>
      </c>
      <c r="H11" s="5">
        <f t="shared" si="2"/>
        <v>91.023933649289106</v>
      </c>
      <c r="I11" s="22"/>
      <c r="J11" s="22"/>
    </row>
    <row r="12" spans="1:10" ht="29.25" customHeight="1">
      <c r="A12" s="17" t="s">
        <v>2</v>
      </c>
      <c r="B12" s="8">
        <v>1013</v>
      </c>
      <c r="C12" s="5">
        <v>-19070</v>
      </c>
      <c r="D12" s="5">
        <v>-16352.5</v>
      </c>
      <c r="E12" s="5">
        <v>-18534.5</v>
      </c>
      <c r="F12" s="5">
        <v>-16352.5</v>
      </c>
      <c r="G12" s="5">
        <f t="shared" si="1"/>
        <v>2182</v>
      </c>
      <c r="H12" s="5">
        <f t="shared" si="2"/>
        <v>88.227359788502525</v>
      </c>
      <c r="I12" s="22"/>
      <c r="J12" s="22"/>
    </row>
    <row r="13" spans="1:10" ht="29.25" customHeight="1">
      <c r="A13" s="17" t="s">
        <v>3</v>
      </c>
      <c r="B13" s="8">
        <v>1014</v>
      </c>
      <c r="C13" s="5" t="s">
        <v>21</v>
      </c>
      <c r="D13" s="5" t="s">
        <v>21</v>
      </c>
      <c r="E13" s="5" t="s">
        <v>21</v>
      </c>
      <c r="F13" s="5" t="s">
        <v>21</v>
      </c>
      <c r="G13" s="5"/>
      <c r="H13" s="5"/>
      <c r="I13" s="22"/>
      <c r="J13" s="22"/>
    </row>
    <row r="14" spans="1:10" ht="30" customHeight="1">
      <c r="A14" s="17" t="s">
        <v>42</v>
      </c>
      <c r="B14" s="8">
        <v>1015</v>
      </c>
      <c r="C14" s="5" t="s">
        <v>124</v>
      </c>
      <c r="D14" s="5" t="s">
        <v>21</v>
      </c>
      <c r="E14" s="5">
        <v>-4</v>
      </c>
      <c r="F14" s="5"/>
      <c r="G14" s="5">
        <f t="shared" si="1"/>
        <v>4</v>
      </c>
      <c r="H14" s="5"/>
      <c r="I14" s="22"/>
      <c r="J14" s="22"/>
    </row>
    <row r="15" spans="1:10" ht="28.5" customHeight="1">
      <c r="A15" s="16" t="s">
        <v>20</v>
      </c>
      <c r="B15" s="8">
        <v>1020</v>
      </c>
      <c r="C15" s="7">
        <f>SUM(C8:C9)</f>
        <v>5889.8999999999942</v>
      </c>
      <c r="D15" s="7">
        <f>SUM(D8:D9)</f>
        <v>12360.900000000009</v>
      </c>
      <c r="E15" s="7">
        <f>SUM(E8:E9)</f>
        <v>7065</v>
      </c>
      <c r="F15" s="7">
        <f t="shared" ref="F15" si="3">SUM(F8:F9)</f>
        <v>12360.900000000009</v>
      </c>
      <c r="G15" s="7">
        <f t="shared" si="1"/>
        <v>5295.9000000000087</v>
      </c>
      <c r="H15" s="7">
        <f t="shared" si="2"/>
        <v>174.95966029724005</v>
      </c>
      <c r="I15" s="22"/>
      <c r="J15" s="22"/>
    </row>
    <row r="16" spans="1:10" ht="38.25" customHeight="1">
      <c r="A16" s="16" t="s">
        <v>61</v>
      </c>
      <c r="B16" s="6">
        <v>1020</v>
      </c>
      <c r="C16" s="7">
        <f>SUM(C17:C21)</f>
        <v>-21391.100000000002</v>
      </c>
      <c r="D16" s="7">
        <f t="shared" ref="D16:F16" si="4">SUM(D17:D21)</f>
        <v>-21442.799999999999</v>
      </c>
      <c r="E16" s="7">
        <f>SUM(E17:E21)</f>
        <v>-19019.599999999999</v>
      </c>
      <c r="F16" s="7">
        <f t="shared" si="4"/>
        <v>-21442.799999999999</v>
      </c>
      <c r="G16" s="7">
        <f t="shared" si="1"/>
        <v>-2423.2000000000007</v>
      </c>
      <c r="H16" s="7">
        <f t="shared" si="2"/>
        <v>112.74054133630571</v>
      </c>
      <c r="I16" s="45"/>
      <c r="J16" s="22"/>
    </row>
    <row r="17" spans="1:10" ht="27.75" customHeight="1">
      <c r="A17" s="17" t="s">
        <v>55</v>
      </c>
      <c r="B17" s="8">
        <v>1021</v>
      </c>
      <c r="C17" s="5">
        <v>-179.3</v>
      </c>
      <c r="D17" s="5">
        <v>-474.1</v>
      </c>
      <c r="E17" s="5">
        <v>-132</v>
      </c>
      <c r="F17" s="5">
        <v>-474.1</v>
      </c>
      <c r="G17" s="5">
        <f t="shared" si="1"/>
        <v>-342.1</v>
      </c>
      <c r="H17" s="5">
        <f t="shared" si="2"/>
        <v>359.16666666666669</v>
      </c>
      <c r="I17" s="22"/>
      <c r="J17" s="22"/>
    </row>
    <row r="18" spans="1:10" ht="27.75" customHeight="1">
      <c r="A18" s="17" t="s">
        <v>1</v>
      </c>
      <c r="B18" s="8">
        <v>1022</v>
      </c>
      <c r="C18" s="5">
        <v>-8943.1</v>
      </c>
      <c r="D18" s="5">
        <v>-8281.6</v>
      </c>
      <c r="E18" s="5">
        <v>-7200</v>
      </c>
      <c r="F18" s="5">
        <v>-8281.6</v>
      </c>
      <c r="G18" s="5">
        <f t="shared" si="1"/>
        <v>-1081.6000000000004</v>
      </c>
      <c r="H18" s="5">
        <f t="shared" si="2"/>
        <v>115.02222222222223</v>
      </c>
      <c r="I18" s="22"/>
      <c r="J18" s="22"/>
    </row>
    <row r="19" spans="1:10" ht="27.75" customHeight="1">
      <c r="A19" s="17" t="s">
        <v>2</v>
      </c>
      <c r="B19" s="8">
        <v>1023</v>
      </c>
      <c r="C19" s="5">
        <v>-1699.2</v>
      </c>
      <c r="D19" s="5">
        <v>-1594.5</v>
      </c>
      <c r="E19" s="5">
        <v>-1584</v>
      </c>
      <c r="F19" s="5">
        <v>-1594.5</v>
      </c>
      <c r="G19" s="5">
        <f t="shared" si="1"/>
        <v>-10.5</v>
      </c>
      <c r="H19" s="5">
        <f t="shared" si="2"/>
        <v>100.66287878787878</v>
      </c>
      <c r="I19" s="22"/>
      <c r="J19" s="22"/>
    </row>
    <row r="20" spans="1:10" ht="27.75" customHeight="1">
      <c r="A20" s="17" t="s">
        <v>3</v>
      </c>
      <c r="B20" s="8">
        <v>1024</v>
      </c>
      <c r="C20" s="5">
        <v>-8541.1</v>
      </c>
      <c r="D20" s="5">
        <v>-9542.2999999999993</v>
      </c>
      <c r="E20" s="5">
        <v>-7500</v>
      </c>
      <c r="F20" s="5">
        <v>-9542.2999999999993</v>
      </c>
      <c r="G20" s="5">
        <f t="shared" si="1"/>
        <v>-2042.2999999999993</v>
      </c>
      <c r="H20" s="5">
        <f t="shared" si="2"/>
        <v>127.23066666666665</v>
      </c>
      <c r="I20" s="22"/>
      <c r="J20" s="22"/>
    </row>
    <row r="21" spans="1:10" ht="27.75" customHeight="1">
      <c r="A21" s="17" t="s">
        <v>56</v>
      </c>
      <c r="B21" s="8">
        <v>1025</v>
      </c>
      <c r="C21" s="5">
        <v>-2028.4</v>
      </c>
      <c r="D21" s="5">
        <v>-1550.3</v>
      </c>
      <c r="E21" s="5">
        <v>-2603.6</v>
      </c>
      <c r="F21" s="5">
        <v>-1550.3</v>
      </c>
      <c r="G21" s="5">
        <f t="shared" si="1"/>
        <v>1053.3</v>
      </c>
      <c r="H21" s="5">
        <f t="shared" si="2"/>
        <v>59.544476878168695</v>
      </c>
      <c r="I21" s="22"/>
      <c r="J21" s="22"/>
    </row>
    <row r="22" spans="1:10" ht="38.25" customHeight="1">
      <c r="A22" s="16" t="s">
        <v>29</v>
      </c>
      <c r="B22" s="6">
        <v>1040</v>
      </c>
      <c r="C22" s="7">
        <v>77674.100000000006</v>
      </c>
      <c r="D22" s="7">
        <f>SUM(D23:D24)</f>
        <v>35060.5</v>
      </c>
      <c r="E22" s="7">
        <v>34491.1</v>
      </c>
      <c r="F22" s="7">
        <f>SUM(F23:F24)</f>
        <v>35060.5</v>
      </c>
      <c r="G22" s="7">
        <f t="shared" si="1"/>
        <v>569.40000000000146</v>
      </c>
      <c r="H22" s="7">
        <f t="shared" si="2"/>
        <v>101.65086065680713</v>
      </c>
      <c r="I22" s="22"/>
      <c r="J22" s="22"/>
    </row>
    <row r="23" spans="1:10" ht="25.5" customHeight="1">
      <c r="A23" s="17" t="s">
        <v>30</v>
      </c>
      <c r="B23" s="8">
        <v>1041</v>
      </c>
      <c r="C23" s="5"/>
      <c r="D23" s="5"/>
      <c r="E23" s="5"/>
      <c r="F23" s="5"/>
      <c r="G23" s="5">
        <f t="shared" si="1"/>
        <v>0</v>
      </c>
      <c r="H23" s="5"/>
      <c r="I23" s="22"/>
      <c r="J23" s="22"/>
    </row>
    <row r="24" spans="1:10" ht="27.75" customHeight="1">
      <c r="A24" s="17" t="s">
        <v>31</v>
      </c>
      <c r="B24" s="8">
        <v>1042</v>
      </c>
      <c r="C24" s="5">
        <v>77674.100000000006</v>
      </c>
      <c r="D24" s="5">
        <v>35060.5</v>
      </c>
      <c r="E24" s="5">
        <v>34491.1</v>
      </c>
      <c r="F24" s="5">
        <v>35060.5</v>
      </c>
      <c r="G24" s="5">
        <f t="shared" si="1"/>
        <v>569.40000000000146</v>
      </c>
      <c r="H24" s="5">
        <f t="shared" si="2"/>
        <v>101.65086065680713</v>
      </c>
      <c r="I24" s="22"/>
      <c r="J24" s="22"/>
    </row>
    <row r="25" spans="1:10" ht="42" customHeight="1">
      <c r="A25" s="16" t="s">
        <v>10</v>
      </c>
      <c r="B25" s="6">
        <v>1030</v>
      </c>
      <c r="C25" s="7">
        <f>SUM(C26:C30)</f>
        <v>-70493.599999999991</v>
      </c>
      <c r="D25" s="7">
        <f t="shared" ref="D25:F25" si="5">SUM(D26:D30)</f>
        <v>-31429.099999999995</v>
      </c>
      <c r="E25" s="7">
        <f t="shared" si="5"/>
        <v>-30036.499999999996</v>
      </c>
      <c r="F25" s="7">
        <f t="shared" si="5"/>
        <v>-31429.099999999995</v>
      </c>
      <c r="G25" s="7">
        <f t="shared" si="1"/>
        <v>-1392.5999999999985</v>
      </c>
      <c r="H25" s="7">
        <f t="shared" si="2"/>
        <v>104.63635909643267</v>
      </c>
      <c r="I25" s="45"/>
      <c r="J25" s="45"/>
    </row>
    <row r="26" spans="1:10" ht="27.75" customHeight="1">
      <c r="A26" s="17" t="s">
        <v>55</v>
      </c>
      <c r="B26" s="8">
        <v>1031</v>
      </c>
      <c r="C26" s="5">
        <v>-32138.400000000001</v>
      </c>
      <c r="D26" s="5">
        <v>-18522.8</v>
      </c>
      <c r="E26" s="5">
        <v>-15652.9</v>
      </c>
      <c r="F26" s="5">
        <v>-18522.8</v>
      </c>
      <c r="G26" s="5">
        <f t="shared" si="1"/>
        <v>-2869.8999999999996</v>
      </c>
      <c r="H26" s="5">
        <f t="shared" si="2"/>
        <v>118.33462169949338</v>
      </c>
      <c r="I26" s="22"/>
      <c r="J26" s="22"/>
    </row>
    <row r="27" spans="1:10" ht="27.75" customHeight="1">
      <c r="A27" s="17" t="s">
        <v>1</v>
      </c>
      <c r="B27" s="8">
        <v>1032</v>
      </c>
      <c r="C27" s="5">
        <v>-27475.3</v>
      </c>
      <c r="D27" s="5">
        <v>-7519.4</v>
      </c>
      <c r="E27" s="5">
        <v>-10327.799999999999</v>
      </c>
      <c r="F27" s="5">
        <v>-7519.4</v>
      </c>
      <c r="G27" s="5">
        <f t="shared" ref="G27" si="6">F27-E27</f>
        <v>2808.3999999999996</v>
      </c>
      <c r="H27" s="5">
        <f t="shared" ref="H27" si="7">(F27/E27)*100</f>
        <v>72.807374271384035</v>
      </c>
      <c r="I27" s="22"/>
      <c r="J27" s="22"/>
    </row>
    <row r="28" spans="1:10" ht="27.75" customHeight="1">
      <c r="A28" s="17" t="s">
        <v>2</v>
      </c>
      <c r="B28" s="8">
        <v>1033</v>
      </c>
      <c r="C28" s="5">
        <v>-5916</v>
      </c>
      <c r="D28" s="5">
        <v>-1608.6</v>
      </c>
      <c r="E28" s="5">
        <v>-2277.5</v>
      </c>
      <c r="F28" s="5">
        <v>-1608.6</v>
      </c>
      <c r="G28" s="5">
        <f t="shared" ref="G28:G30" si="8">F28-E28</f>
        <v>668.90000000000009</v>
      </c>
      <c r="H28" s="5"/>
      <c r="I28" s="22"/>
      <c r="J28" s="22"/>
    </row>
    <row r="29" spans="1:10" ht="27.75" customHeight="1">
      <c r="A29" s="17" t="s">
        <v>3</v>
      </c>
      <c r="B29" s="8">
        <v>1034</v>
      </c>
      <c r="C29" s="5" t="s">
        <v>21</v>
      </c>
      <c r="D29" s="5" t="s">
        <v>21</v>
      </c>
      <c r="E29" s="5" t="s">
        <v>21</v>
      </c>
      <c r="F29" s="5" t="s">
        <v>21</v>
      </c>
      <c r="G29" s="5"/>
      <c r="H29" s="5"/>
      <c r="I29" s="22"/>
      <c r="J29" s="22"/>
    </row>
    <row r="30" spans="1:10" ht="27.75" customHeight="1">
      <c r="A30" s="17" t="s">
        <v>57</v>
      </c>
      <c r="B30" s="8">
        <v>1035</v>
      </c>
      <c r="C30" s="5">
        <v>-4963.8999999999996</v>
      </c>
      <c r="D30" s="5">
        <v>-3778.3</v>
      </c>
      <c r="E30" s="5">
        <v>-1778.3</v>
      </c>
      <c r="F30" s="5">
        <v>-3778.3</v>
      </c>
      <c r="G30" s="5">
        <f t="shared" si="8"/>
        <v>-2000.0000000000002</v>
      </c>
      <c r="H30" s="5">
        <f t="shared" si="2"/>
        <v>212.4669628296688</v>
      </c>
      <c r="I30" s="22"/>
      <c r="J30" s="22"/>
    </row>
    <row r="31" spans="1:10" ht="47.25" customHeight="1">
      <c r="A31" s="16" t="s">
        <v>0</v>
      </c>
      <c r="B31" s="8">
        <v>1100</v>
      </c>
      <c r="C31" s="7">
        <f>SUM(C15,C16,C22,C25)</f>
        <v>-8320.6999999999971</v>
      </c>
      <c r="D31" s="7">
        <f t="shared" ref="D31:F31" si="9">SUM(D15,D16,D22,D25)</f>
        <v>-5450.4999999999854</v>
      </c>
      <c r="E31" s="7">
        <f>SUM(E15,E16,E22,E25)</f>
        <v>-7499.9999999999964</v>
      </c>
      <c r="F31" s="7">
        <f t="shared" si="9"/>
        <v>-5450.4999999999854</v>
      </c>
      <c r="G31" s="7">
        <f t="shared" si="1"/>
        <v>2049.5000000000109</v>
      </c>
      <c r="H31" s="7">
        <f t="shared" si="2"/>
        <v>72.673333333333176</v>
      </c>
      <c r="I31" s="22"/>
      <c r="J31" s="22"/>
    </row>
    <row r="32" spans="1:10" ht="27.75" customHeight="1">
      <c r="A32" s="16" t="s">
        <v>79</v>
      </c>
      <c r="B32" s="6">
        <v>1130</v>
      </c>
      <c r="C32" s="7"/>
      <c r="D32" s="7"/>
      <c r="E32" s="7"/>
      <c r="F32" s="7"/>
      <c r="G32" s="7"/>
      <c r="H32" s="7"/>
      <c r="I32" s="22"/>
      <c r="J32" s="22"/>
    </row>
    <row r="33" spans="1:10" ht="27.75" customHeight="1">
      <c r="A33" s="15" t="s">
        <v>80</v>
      </c>
      <c r="B33" s="6">
        <v>1140</v>
      </c>
      <c r="C33" s="7" t="s">
        <v>21</v>
      </c>
      <c r="D33" s="7" t="s">
        <v>21</v>
      </c>
      <c r="E33" s="5" t="s">
        <v>21</v>
      </c>
      <c r="F33" s="5" t="s">
        <v>21</v>
      </c>
      <c r="G33" s="7"/>
      <c r="H33" s="7"/>
      <c r="I33" s="22"/>
      <c r="J33" s="22"/>
    </row>
    <row r="34" spans="1:10" ht="27.75" customHeight="1">
      <c r="A34" s="16" t="s">
        <v>83</v>
      </c>
      <c r="B34" s="6">
        <v>1150</v>
      </c>
      <c r="C34" s="7">
        <v>8541.1</v>
      </c>
      <c r="D34" s="7">
        <v>9542.2999999999993</v>
      </c>
      <c r="E34" s="7">
        <v>7500</v>
      </c>
      <c r="F34" s="7">
        <v>9542.2999999999993</v>
      </c>
      <c r="G34" s="7">
        <f t="shared" si="1"/>
        <v>2042.2999999999993</v>
      </c>
      <c r="H34" s="7">
        <f t="shared" si="2"/>
        <v>127.23066666666665</v>
      </c>
      <c r="I34" s="22"/>
      <c r="J34" s="22"/>
    </row>
    <row r="35" spans="1:10" ht="27.75" customHeight="1">
      <c r="A35" s="16" t="s">
        <v>84</v>
      </c>
      <c r="B35" s="6">
        <v>1160</v>
      </c>
      <c r="C35" s="7">
        <v>-4.3</v>
      </c>
      <c r="D35" s="7" t="s">
        <v>21</v>
      </c>
      <c r="E35" s="7" t="s">
        <v>21</v>
      </c>
      <c r="F35" s="7" t="s">
        <v>21</v>
      </c>
      <c r="G35" s="7" t="e">
        <f t="shared" si="1"/>
        <v>#VALUE!</v>
      </c>
      <c r="H35" s="7"/>
      <c r="I35" s="22"/>
      <c r="J35" s="22"/>
    </row>
    <row r="36" spans="1:10" ht="28.5" customHeight="1">
      <c r="A36" s="16" t="s">
        <v>12</v>
      </c>
      <c r="B36" s="6">
        <v>1170</v>
      </c>
      <c r="C36" s="7">
        <f>SUM(C31, C32:C35)</f>
        <v>216.10000000000326</v>
      </c>
      <c r="D36" s="7">
        <f>SUM(D31, D32:D35)</f>
        <v>4091.8000000000138</v>
      </c>
      <c r="E36" s="7">
        <f>SUM(E31, E32:E35)</f>
        <v>0</v>
      </c>
      <c r="F36" s="7">
        <f>SUM(F31, F32:F35)</f>
        <v>4091.8000000000138</v>
      </c>
      <c r="G36" s="7">
        <f t="shared" si="1"/>
        <v>4091.8000000000138</v>
      </c>
      <c r="H36" s="7"/>
      <c r="I36" s="22"/>
      <c r="J36" s="22"/>
    </row>
    <row r="37" spans="1:10" ht="27.75" customHeight="1">
      <c r="A37" s="15" t="s">
        <v>22</v>
      </c>
      <c r="B37" s="8">
        <v>1180</v>
      </c>
      <c r="C37" s="5" t="s">
        <v>21</v>
      </c>
      <c r="D37" s="5" t="s">
        <v>21</v>
      </c>
      <c r="E37" s="5" t="s">
        <v>21</v>
      </c>
      <c r="F37" s="5" t="s">
        <v>21</v>
      </c>
      <c r="G37" s="5"/>
      <c r="H37" s="5"/>
      <c r="I37" s="22"/>
      <c r="J37" s="22"/>
    </row>
    <row r="38" spans="1:10" ht="27" customHeight="1">
      <c r="A38" s="15" t="s">
        <v>23</v>
      </c>
      <c r="B38" s="8">
        <v>1181</v>
      </c>
      <c r="C38" s="5"/>
      <c r="D38" s="5"/>
      <c r="E38" s="5"/>
      <c r="F38" s="5"/>
      <c r="G38" s="7"/>
      <c r="H38" s="5"/>
      <c r="I38" s="22"/>
      <c r="J38" s="22"/>
    </row>
    <row r="39" spans="1:10" ht="28.5" customHeight="1">
      <c r="A39" s="16" t="s">
        <v>38</v>
      </c>
      <c r="B39" s="8">
        <v>1200</v>
      </c>
      <c r="C39" s="7">
        <f>SUM(C36:C38)</f>
        <v>216.10000000000326</v>
      </c>
      <c r="D39" s="7">
        <f>SUM(D36:D38)</f>
        <v>4091.8000000000138</v>
      </c>
      <c r="E39" s="7">
        <f>SUM(E36:E38)</f>
        <v>0</v>
      </c>
      <c r="F39" s="7">
        <f>SUM(F36:F38)</f>
        <v>4091.8000000000138</v>
      </c>
      <c r="G39" s="7">
        <f t="shared" si="1"/>
        <v>4091.8000000000138</v>
      </c>
      <c r="H39" s="7"/>
      <c r="I39" s="22"/>
      <c r="J39" s="22"/>
    </row>
    <row r="40" spans="1:10" ht="33" customHeight="1">
      <c r="A40" s="15" t="s">
        <v>39</v>
      </c>
      <c r="B40" s="8">
        <v>1201</v>
      </c>
      <c r="C40" s="5"/>
      <c r="D40" s="5"/>
      <c r="E40" s="5"/>
      <c r="F40" s="5"/>
      <c r="G40" s="5"/>
      <c r="H40" s="5"/>
      <c r="I40" s="22"/>
      <c r="J40" s="22"/>
    </row>
    <row r="41" spans="1:10" ht="26.25" customHeight="1">
      <c r="A41" s="15" t="s">
        <v>40</v>
      </c>
      <c r="B41" s="8">
        <v>1202</v>
      </c>
      <c r="C41" s="5" t="s">
        <v>21</v>
      </c>
      <c r="D41" s="5" t="s">
        <v>21</v>
      </c>
      <c r="E41" s="5" t="s">
        <v>21</v>
      </c>
      <c r="F41" s="5" t="s">
        <v>21</v>
      </c>
      <c r="G41" s="5"/>
      <c r="H41" s="5"/>
      <c r="I41" s="22"/>
      <c r="J41" s="22"/>
    </row>
    <row r="42" spans="1:10" ht="27.75" customHeight="1">
      <c r="A42" s="16" t="s">
        <v>70</v>
      </c>
      <c r="B42" s="6">
        <v>1210</v>
      </c>
      <c r="C42" s="7">
        <f>SUM(C8,C22,C32,C34,C38)</f>
        <v>232912.30000000002</v>
      </c>
      <c r="D42" s="7">
        <f t="shared" ref="D42:F42" si="10">SUM(D8,D22,D32,D34,D38)</f>
        <v>166913.59999999998</v>
      </c>
      <c r="E42" s="7">
        <f>SUM(E8,E22,E32,E34,E38)</f>
        <v>170692.1</v>
      </c>
      <c r="F42" s="7">
        <f t="shared" si="10"/>
        <v>166913.59999999998</v>
      </c>
      <c r="G42" s="7">
        <f t="shared" si="1"/>
        <v>-3778.5000000000291</v>
      </c>
      <c r="H42" s="7">
        <f t="shared" si="2"/>
        <v>97.786365039741128</v>
      </c>
      <c r="I42" s="22"/>
      <c r="J42" s="22"/>
    </row>
    <row r="43" spans="1:10" ht="27.75" customHeight="1">
      <c r="A43" s="16" t="s">
        <v>71</v>
      </c>
      <c r="B43" s="6">
        <v>1220</v>
      </c>
      <c r="C43" s="7">
        <f>SUM(C9,C16,C25,C33,C35,C37)</f>
        <v>-232696.2</v>
      </c>
      <c r="D43" s="7">
        <f t="shared" ref="D43:F43" si="11">SUM(D9,D16,D25,D33,D35,D37)</f>
        <v>-162821.79999999999</v>
      </c>
      <c r="E43" s="7">
        <f t="shared" si="11"/>
        <v>-170692.1</v>
      </c>
      <c r="F43" s="7">
        <f t="shared" si="11"/>
        <v>-162821.79999999999</v>
      </c>
      <c r="G43" s="7">
        <f t="shared" si="1"/>
        <v>7870.3000000000175</v>
      </c>
      <c r="H43" s="7">
        <f t="shared" si="2"/>
        <v>95.389183213517185</v>
      </c>
      <c r="I43" s="22"/>
      <c r="J43" s="22"/>
    </row>
    <row r="44" spans="1:10" ht="33" customHeight="1">
      <c r="A44" s="39" t="s">
        <v>74</v>
      </c>
      <c r="B44" s="39"/>
      <c r="C44" s="39"/>
      <c r="D44" s="39"/>
      <c r="E44" s="39"/>
      <c r="F44" s="39"/>
      <c r="G44" s="39"/>
      <c r="H44" s="39"/>
      <c r="I44" s="22"/>
      <c r="J44" s="22"/>
    </row>
    <row r="45" spans="1:10" ht="33" customHeight="1">
      <c r="A45" s="17" t="s">
        <v>46</v>
      </c>
      <c r="B45" s="35">
        <v>9000</v>
      </c>
      <c r="C45" s="5">
        <v>63835.4</v>
      </c>
      <c r="D45" s="5">
        <v>35770.1</v>
      </c>
      <c r="E45" s="5">
        <v>34482.400000000001</v>
      </c>
      <c r="F45" s="5">
        <v>35770.1</v>
      </c>
      <c r="G45" s="5">
        <f t="shared" ref="G45:G50" si="12">F45-E45</f>
        <v>1287.6999999999971</v>
      </c>
      <c r="H45" s="5">
        <f t="shared" ref="H45:H50" si="13">(F45/E45)*100</f>
        <v>103.73436883743589</v>
      </c>
      <c r="I45" s="22"/>
      <c r="J45" s="22"/>
    </row>
    <row r="46" spans="1:10" ht="33" customHeight="1">
      <c r="A46" s="17" t="s">
        <v>1</v>
      </c>
      <c r="B46" s="35">
        <v>9010</v>
      </c>
      <c r="C46" s="5">
        <v>126637.9</v>
      </c>
      <c r="D46" s="5">
        <v>92625.2</v>
      </c>
      <c r="E46" s="5">
        <v>101927.8</v>
      </c>
      <c r="F46" s="5">
        <v>92625.2</v>
      </c>
      <c r="G46" s="5">
        <f t="shared" si="12"/>
        <v>-9302.6000000000058</v>
      </c>
      <c r="H46" s="5">
        <f t="shared" si="13"/>
        <v>90.873343680526801</v>
      </c>
      <c r="I46" s="22"/>
      <c r="J46" s="22"/>
    </row>
    <row r="47" spans="1:10" s="23" customFormat="1" ht="33" customHeight="1">
      <c r="A47" s="17" t="s">
        <v>2</v>
      </c>
      <c r="B47" s="35">
        <v>9020</v>
      </c>
      <c r="C47" s="5">
        <v>26685.200000000001</v>
      </c>
      <c r="D47" s="5">
        <v>19555.599999999999</v>
      </c>
      <c r="E47" s="5">
        <v>22396</v>
      </c>
      <c r="F47" s="5">
        <v>19555.599999999999</v>
      </c>
      <c r="G47" s="5">
        <f t="shared" si="12"/>
        <v>-2840.4000000000015</v>
      </c>
      <c r="H47" s="5">
        <f t="shared" si="13"/>
        <v>87.317378103232713</v>
      </c>
      <c r="I47" s="22"/>
      <c r="J47" s="22"/>
    </row>
    <row r="48" spans="1:10" ht="33" customHeight="1">
      <c r="A48" s="17" t="s">
        <v>3</v>
      </c>
      <c r="B48" s="35">
        <v>9030</v>
      </c>
      <c r="C48" s="5">
        <v>8541.1</v>
      </c>
      <c r="D48" s="5">
        <v>9542.2999999999993</v>
      </c>
      <c r="E48" s="5">
        <v>7500</v>
      </c>
      <c r="F48" s="5">
        <v>9542.2999999999993</v>
      </c>
      <c r="G48" s="5">
        <f t="shared" si="12"/>
        <v>2042.2999999999993</v>
      </c>
      <c r="H48" s="5">
        <f t="shared" si="13"/>
        <v>127.23066666666665</v>
      </c>
      <c r="I48" s="22"/>
      <c r="J48" s="22"/>
    </row>
    <row r="49" spans="1:10" ht="33" customHeight="1">
      <c r="A49" s="17" t="s">
        <v>5</v>
      </c>
      <c r="B49" s="35">
        <v>9040</v>
      </c>
      <c r="C49" s="5">
        <v>6992.3</v>
      </c>
      <c r="D49" s="5">
        <v>5328.6</v>
      </c>
      <c r="E49" s="5">
        <v>4385.8999999999996</v>
      </c>
      <c r="F49" s="5">
        <v>5328.6</v>
      </c>
      <c r="G49" s="5">
        <f t="shared" si="12"/>
        <v>942.70000000000073</v>
      </c>
      <c r="H49" s="5">
        <f t="shared" si="13"/>
        <v>121.49387810939605</v>
      </c>
      <c r="I49" s="22"/>
      <c r="J49" s="22"/>
    </row>
    <row r="50" spans="1:10" ht="33" customHeight="1">
      <c r="A50" s="18" t="s">
        <v>7</v>
      </c>
      <c r="B50" s="34">
        <v>9050</v>
      </c>
      <c r="C50" s="7">
        <f>SUM(C45:C49)</f>
        <v>232691.9</v>
      </c>
      <c r="D50" s="7">
        <f t="shared" ref="D50:F50" si="14">SUM(D45:D49)</f>
        <v>162821.79999999999</v>
      </c>
      <c r="E50" s="7">
        <f t="shared" si="14"/>
        <v>170692.1</v>
      </c>
      <c r="F50" s="7">
        <f t="shared" si="14"/>
        <v>162821.79999999999</v>
      </c>
      <c r="G50" s="7">
        <f t="shared" si="12"/>
        <v>-7870.3000000000175</v>
      </c>
      <c r="H50" s="7">
        <f t="shared" si="13"/>
        <v>95.389183213517185</v>
      </c>
      <c r="I50" s="22"/>
      <c r="J50" s="22"/>
    </row>
    <row r="51" spans="1:10" ht="33" customHeight="1">
      <c r="A51" s="41" t="s">
        <v>63</v>
      </c>
      <c r="B51" s="41"/>
      <c r="C51" s="41"/>
      <c r="D51" s="41"/>
      <c r="E51" s="41"/>
      <c r="F51" s="41"/>
      <c r="G51" s="41"/>
      <c r="H51" s="41"/>
      <c r="I51" s="22"/>
      <c r="J51" s="22"/>
    </row>
    <row r="52" spans="1:10" ht="69" customHeight="1">
      <c r="A52" s="19" t="s">
        <v>75</v>
      </c>
      <c r="B52" s="6">
        <v>2110</v>
      </c>
      <c r="C52" s="7">
        <f>SUM(C53:C56)</f>
        <v>-2394.1999999999998</v>
      </c>
      <c r="D52" s="7">
        <f t="shared" ref="D52:F52" si="15">SUM(D53:D56)</f>
        <v>-1888</v>
      </c>
      <c r="E52" s="7">
        <f t="shared" si="15"/>
        <v>-1881.9</v>
      </c>
      <c r="F52" s="7">
        <f t="shared" si="15"/>
        <v>-1888</v>
      </c>
      <c r="G52" s="7">
        <f>F52-E52</f>
        <v>-6.0999999999999091</v>
      </c>
      <c r="H52" s="7">
        <f>(F52/E52)*100</f>
        <v>100.32414049630691</v>
      </c>
      <c r="I52" s="22"/>
      <c r="J52" s="22"/>
    </row>
    <row r="53" spans="1:10" ht="44.25" customHeight="1">
      <c r="A53" s="17" t="s">
        <v>43</v>
      </c>
      <c r="B53" s="8">
        <v>2111</v>
      </c>
      <c r="C53" s="5">
        <v>-478.2</v>
      </c>
      <c r="D53" s="5">
        <v>-482.3</v>
      </c>
      <c r="E53" s="5">
        <v>-380</v>
      </c>
      <c r="F53" s="5">
        <v>-482.3</v>
      </c>
      <c r="G53" s="5">
        <f t="shared" ref="G53:G55" si="16">F53-E53</f>
        <v>-102.30000000000001</v>
      </c>
      <c r="H53" s="5">
        <f t="shared" ref="H53:H68" si="17">(F53/E53)*100</f>
        <v>126.92105263157896</v>
      </c>
      <c r="I53" s="22"/>
      <c r="J53" s="22"/>
    </row>
    <row r="54" spans="1:10" ht="45.75" customHeight="1">
      <c r="A54" s="20" t="s">
        <v>44</v>
      </c>
      <c r="B54" s="8">
        <v>2112</v>
      </c>
      <c r="C54" s="5" t="s">
        <v>21</v>
      </c>
      <c r="D54" s="5" t="s">
        <v>21</v>
      </c>
      <c r="E54" s="5" t="s">
        <v>21</v>
      </c>
      <c r="F54" s="5" t="s">
        <v>21</v>
      </c>
      <c r="G54" s="5"/>
      <c r="H54" s="5"/>
      <c r="I54" s="22"/>
      <c r="J54" s="22"/>
    </row>
    <row r="55" spans="1:10" ht="28.5" customHeight="1">
      <c r="A55" s="17" t="s">
        <v>50</v>
      </c>
      <c r="B55" s="8">
        <v>2113</v>
      </c>
      <c r="C55" s="5">
        <v>-1916</v>
      </c>
      <c r="D55" s="5">
        <v>-1405.7</v>
      </c>
      <c r="E55" s="5">
        <v>-1501.9</v>
      </c>
      <c r="F55" s="5">
        <v>-1405.7</v>
      </c>
      <c r="G55" s="5">
        <f t="shared" si="16"/>
        <v>96.200000000000045</v>
      </c>
      <c r="H55" s="5">
        <f t="shared" si="17"/>
        <v>93.594779945402479</v>
      </c>
      <c r="I55" s="22"/>
      <c r="J55" s="22"/>
    </row>
    <row r="56" spans="1:10" ht="33" customHeight="1">
      <c r="A56" s="17" t="s">
        <v>33</v>
      </c>
      <c r="B56" s="8">
        <v>2114</v>
      </c>
      <c r="C56" s="5" t="s">
        <v>21</v>
      </c>
      <c r="D56" s="5" t="s">
        <v>21</v>
      </c>
      <c r="E56" s="5" t="s">
        <v>21</v>
      </c>
      <c r="F56" s="5" t="s">
        <v>21</v>
      </c>
      <c r="G56" s="5"/>
      <c r="H56" s="5"/>
      <c r="I56" s="22"/>
      <c r="J56" s="22"/>
    </row>
    <row r="57" spans="1:10" ht="43.5" customHeight="1">
      <c r="A57" s="14" t="s">
        <v>48</v>
      </c>
      <c r="B57" s="34">
        <v>2120</v>
      </c>
      <c r="C57" s="7">
        <f>SUM(C58:C63)</f>
        <v>-23509.8</v>
      </c>
      <c r="D57" s="7">
        <f>SUM(D58:D63)</f>
        <v>-16827.399999999998</v>
      </c>
      <c r="E57" s="7">
        <f>SUM(E58:E63)</f>
        <v>-18348.2</v>
      </c>
      <c r="F57" s="7">
        <f>SUM(F58:F63)</f>
        <v>-16827.399999999998</v>
      </c>
      <c r="G57" s="7">
        <f>F57-E57</f>
        <v>1520.8000000000029</v>
      </c>
      <c r="H57" s="7">
        <f t="shared" si="17"/>
        <v>91.711448534461127</v>
      </c>
      <c r="I57" s="22"/>
      <c r="J57" s="22"/>
    </row>
    <row r="58" spans="1:10" ht="36" customHeight="1">
      <c r="A58" s="20" t="s">
        <v>32</v>
      </c>
      <c r="B58" s="35">
        <v>2121</v>
      </c>
      <c r="C58" s="5" t="s">
        <v>21</v>
      </c>
      <c r="D58" s="5" t="s">
        <v>21</v>
      </c>
      <c r="E58" s="5" t="s">
        <v>21</v>
      </c>
      <c r="F58" s="5" t="s">
        <v>21</v>
      </c>
      <c r="G58" s="7"/>
      <c r="H58" s="5"/>
      <c r="I58" s="22"/>
      <c r="J58" s="22"/>
    </row>
    <row r="59" spans="1:10" ht="33.75" customHeight="1">
      <c r="A59" s="17" t="s">
        <v>11</v>
      </c>
      <c r="B59" s="35">
        <v>2122</v>
      </c>
      <c r="C59" s="24">
        <v>-23509</v>
      </c>
      <c r="D59" s="5">
        <v>-16827.3</v>
      </c>
      <c r="E59" s="5">
        <v>-18347</v>
      </c>
      <c r="F59" s="5">
        <v>-16827.3</v>
      </c>
      <c r="G59" s="5">
        <f t="shared" ref="G59:G60" si="18">F59-E59</f>
        <v>1519.7000000000007</v>
      </c>
      <c r="H59" s="5">
        <f t="shared" si="17"/>
        <v>91.716901945822201</v>
      </c>
      <c r="I59" s="22"/>
      <c r="J59" s="22"/>
    </row>
    <row r="60" spans="1:10" ht="31.5" customHeight="1">
      <c r="A60" s="17" t="s">
        <v>36</v>
      </c>
      <c r="B60" s="35">
        <v>2123</v>
      </c>
      <c r="C60" s="5">
        <v>-0.8</v>
      </c>
      <c r="D60" s="5">
        <v>-0.1</v>
      </c>
      <c r="E60" s="5">
        <v>-1.2</v>
      </c>
      <c r="F60" s="5">
        <v>-0.1</v>
      </c>
      <c r="G60" s="5">
        <f t="shared" si="18"/>
        <v>1.0999999999999999</v>
      </c>
      <c r="H60" s="5"/>
      <c r="I60" s="22"/>
      <c r="J60" s="22"/>
    </row>
    <row r="61" spans="1:10" ht="31.5" customHeight="1">
      <c r="A61" s="17" t="s">
        <v>37</v>
      </c>
      <c r="B61" s="35">
        <v>2124</v>
      </c>
      <c r="C61" s="5" t="s">
        <v>21</v>
      </c>
      <c r="D61" s="5" t="s">
        <v>21</v>
      </c>
      <c r="E61" s="5" t="s">
        <v>21</v>
      </c>
      <c r="F61" s="5" t="s">
        <v>21</v>
      </c>
      <c r="G61" s="5"/>
      <c r="H61" s="5"/>
      <c r="I61" s="22"/>
      <c r="J61" s="22"/>
    </row>
    <row r="62" spans="1:10" ht="84.75" customHeight="1">
      <c r="A62" s="17" t="s">
        <v>72</v>
      </c>
      <c r="B62" s="35">
        <v>2125</v>
      </c>
      <c r="C62" s="5" t="s">
        <v>21</v>
      </c>
      <c r="D62" s="5" t="s">
        <v>21</v>
      </c>
      <c r="E62" s="5" t="s">
        <v>21</v>
      </c>
      <c r="F62" s="5" t="s">
        <v>21</v>
      </c>
      <c r="G62" s="5"/>
      <c r="H62" s="5"/>
      <c r="I62" s="22"/>
      <c r="J62" s="22"/>
    </row>
    <row r="63" spans="1:10" ht="31.5" customHeight="1">
      <c r="A63" s="17" t="s">
        <v>33</v>
      </c>
      <c r="B63" s="35">
        <v>2126</v>
      </c>
      <c r="C63" s="5" t="s">
        <v>21</v>
      </c>
      <c r="D63" s="5" t="s">
        <v>21</v>
      </c>
      <c r="E63" s="5" t="s">
        <v>21</v>
      </c>
      <c r="F63" s="5" t="s">
        <v>21</v>
      </c>
      <c r="G63" s="5"/>
      <c r="H63" s="5"/>
      <c r="I63" s="22"/>
      <c r="J63" s="22"/>
    </row>
    <row r="64" spans="1:10" ht="48" customHeight="1">
      <c r="A64" s="19" t="s">
        <v>49</v>
      </c>
      <c r="B64" s="34">
        <v>2130</v>
      </c>
      <c r="C64" s="7">
        <f>SUM(C65:C67)</f>
        <v>-27322.5</v>
      </c>
      <c r="D64" s="7">
        <f t="shared" ref="D64:F64" si="19">SUM(D65:D67)</f>
        <v>-20288.399999999998</v>
      </c>
      <c r="E64" s="7">
        <f t="shared" si="19"/>
        <v>-23206</v>
      </c>
      <c r="F64" s="7">
        <f t="shared" si="19"/>
        <v>-20288.399999999998</v>
      </c>
      <c r="G64" s="7">
        <f>F64-E64</f>
        <v>2917.6000000000022</v>
      </c>
      <c r="H64" s="7">
        <f t="shared" si="17"/>
        <v>87.427389468240975</v>
      </c>
      <c r="I64" s="22"/>
      <c r="J64" s="22"/>
    </row>
    <row r="65" spans="1:10" ht="33" customHeight="1">
      <c r="A65" s="17" t="s">
        <v>34</v>
      </c>
      <c r="B65" s="35">
        <v>2131</v>
      </c>
      <c r="C65" s="5" t="s">
        <v>21</v>
      </c>
      <c r="D65" s="5" t="s">
        <v>21</v>
      </c>
      <c r="E65" s="5" t="s">
        <v>21</v>
      </c>
      <c r="F65" s="5" t="s">
        <v>21</v>
      </c>
      <c r="G65" s="7"/>
      <c r="H65" s="5"/>
      <c r="I65" s="22"/>
      <c r="J65" s="22"/>
    </row>
    <row r="66" spans="1:10" s="21" customFormat="1" ht="44.25" customHeight="1">
      <c r="A66" s="17" t="s">
        <v>35</v>
      </c>
      <c r="B66" s="35">
        <v>2132</v>
      </c>
      <c r="C66" s="5">
        <v>-26685.200000000001</v>
      </c>
      <c r="D66" s="5">
        <v>-19555.599999999999</v>
      </c>
      <c r="E66" s="5">
        <v>-22396</v>
      </c>
      <c r="F66" s="5">
        <v>-19555.599999999999</v>
      </c>
      <c r="G66" s="5">
        <f t="shared" ref="G66:G68" si="20">F66-E66</f>
        <v>2840.4000000000015</v>
      </c>
      <c r="H66" s="5">
        <f t="shared" si="17"/>
        <v>87.317378103232713</v>
      </c>
      <c r="I66" s="22">
        <v>19555.599999999999</v>
      </c>
      <c r="J66" s="22"/>
    </row>
    <row r="67" spans="1:10" ht="42" customHeight="1">
      <c r="A67" s="17" t="s">
        <v>119</v>
      </c>
      <c r="B67" s="35">
        <v>2133</v>
      </c>
      <c r="C67" s="5">
        <v>-637.29999999999995</v>
      </c>
      <c r="D67" s="5">
        <v>-732.8</v>
      </c>
      <c r="E67" s="5">
        <v>-810</v>
      </c>
      <c r="F67" s="5">
        <v>-732.8</v>
      </c>
      <c r="G67" s="5">
        <f t="shared" si="20"/>
        <v>77.200000000000045</v>
      </c>
      <c r="H67" s="5">
        <f t="shared" si="17"/>
        <v>90.469135802469125</v>
      </c>
      <c r="I67" s="22"/>
      <c r="J67" s="22"/>
    </row>
    <row r="68" spans="1:10" ht="31.5" customHeight="1">
      <c r="A68" s="14" t="s">
        <v>45</v>
      </c>
      <c r="B68" s="34">
        <v>2200</v>
      </c>
      <c r="C68" s="7">
        <f>SUM(C52+C57+C64)</f>
        <v>-53226.5</v>
      </c>
      <c r="D68" s="7">
        <f>SUM(D52+D57+D64)</f>
        <v>-39003.799999999996</v>
      </c>
      <c r="E68" s="7">
        <f>SUM(E52+E57+E64)</f>
        <v>-43436.100000000006</v>
      </c>
      <c r="F68" s="7">
        <f>SUM(F52+F57+F64)</f>
        <v>-39003.799999999996</v>
      </c>
      <c r="G68" s="7">
        <f t="shared" si="20"/>
        <v>4432.3000000000102</v>
      </c>
      <c r="H68" s="7">
        <f t="shared" si="17"/>
        <v>89.795815001807227</v>
      </c>
      <c r="I68" s="22"/>
      <c r="J68" s="22"/>
    </row>
    <row r="69" spans="1:10" ht="31.5" customHeight="1">
      <c r="A69" s="41" t="s">
        <v>87</v>
      </c>
      <c r="B69" s="41"/>
      <c r="C69" s="41"/>
      <c r="D69" s="41"/>
      <c r="E69" s="41"/>
      <c r="F69" s="41"/>
      <c r="G69" s="41"/>
      <c r="H69" s="41"/>
      <c r="I69" s="22"/>
      <c r="J69" s="22"/>
    </row>
    <row r="70" spans="1:10" ht="40.5" customHeight="1">
      <c r="A70" s="25" t="s">
        <v>88</v>
      </c>
      <c r="B70" s="34"/>
      <c r="C70" s="26"/>
      <c r="D70" s="26"/>
      <c r="E70" s="26"/>
      <c r="F70" s="26"/>
      <c r="G70" s="26"/>
      <c r="H70" s="26"/>
      <c r="I70" s="22"/>
      <c r="J70" s="22"/>
    </row>
    <row r="71" spans="1:10" ht="42" customHeight="1">
      <c r="A71" s="16" t="s">
        <v>89</v>
      </c>
      <c r="B71" s="6">
        <v>3000</v>
      </c>
      <c r="C71" s="26">
        <f>SUM(C72:C75)</f>
        <v>210006.7</v>
      </c>
      <c r="D71" s="26">
        <f t="shared" ref="D71:F71" si="21">SUM(D72:D75)</f>
        <v>154635.4</v>
      </c>
      <c r="E71" s="26">
        <f t="shared" si="21"/>
        <v>163192.09999999998</v>
      </c>
      <c r="F71" s="26">
        <f t="shared" si="21"/>
        <v>154635.4</v>
      </c>
      <c r="G71" s="26">
        <f>F71-E71</f>
        <v>-8556.6999999999825</v>
      </c>
      <c r="H71" s="26">
        <f>(F71/E71)*100</f>
        <v>94.756670206462218</v>
      </c>
      <c r="I71" s="22"/>
      <c r="J71" s="22"/>
    </row>
    <row r="72" spans="1:10" ht="41.25" customHeight="1">
      <c r="A72" s="15" t="s">
        <v>90</v>
      </c>
      <c r="B72" s="8">
        <v>3010</v>
      </c>
      <c r="C72" s="24">
        <v>146697.1</v>
      </c>
      <c r="D72" s="24">
        <v>122310.8</v>
      </c>
      <c r="E72" s="24">
        <v>128701</v>
      </c>
      <c r="F72" s="24">
        <v>122310.8</v>
      </c>
      <c r="G72" s="26">
        <f t="shared" ref="G72:G117" si="22">F72-E72</f>
        <v>-6390.1999999999971</v>
      </c>
      <c r="H72" s="24">
        <f t="shared" ref="H72:H117" si="23">(F72/E72)*100</f>
        <v>95.034848214077599</v>
      </c>
      <c r="I72" s="22"/>
      <c r="J72" s="22"/>
    </row>
    <row r="73" spans="1:10" ht="31.5" customHeight="1">
      <c r="A73" s="15" t="s">
        <v>91</v>
      </c>
      <c r="B73" s="8">
        <v>3020</v>
      </c>
      <c r="C73" s="24">
        <v>59491.6</v>
      </c>
      <c r="D73" s="24">
        <v>27104.799999999999</v>
      </c>
      <c r="E73" s="24">
        <v>31348.3</v>
      </c>
      <c r="F73" s="24">
        <v>27104.799999999999</v>
      </c>
      <c r="G73" s="26">
        <f t="shared" si="22"/>
        <v>-4243.5</v>
      </c>
      <c r="H73" s="24">
        <f t="shared" si="23"/>
        <v>86.463380789388893</v>
      </c>
      <c r="I73" s="22"/>
      <c r="J73" s="22"/>
    </row>
    <row r="74" spans="1:10" ht="42" customHeight="1">
      <c r="A74" s="17" t="s">
        <v>76</v>
      </c>
      <c r="B74" s="8">
        <v>3030</v>
      </c>
      <c r="C74" s="24">
        <v>1135</v>
      </c>
      <c r="D74" s="24">
        <v>2270.9</v>
      </c>
      <c r="E74" s="24">
        <v>710</v>
      </c>
      <c r="F74" s="24">
        <v>2270.9</v>
      </c>
      <c r="G74" s="26">
        <f t="shared" si="22"/>
        <v>1560.9</v>
      </c>
      <c r="H74" s="24">
        <f t="shared" si="23"/>
        <v>319.84507042253523</v>
      </c>
      <c r="I74" s="22"/>
      <c r="J74" s="22"/>
    </row>
    <row r="75" spans="1:10" ht="31.5" customHeight="1">
      <c r="A75" s="17" t="s">
        <v>125</v>
      </c>
      <c r="B75" s="8">
        <v>3040</v>
      </c>
      <c r="C75" s="24">
        <v>2683</v>
      </c>
      <c r="D75" s="24">
        <v>2948.9</v>
      </c>
      <c r="E75" s="24">
        <v>2432.8000000000002</v>
      </c>
      <c r="F75" s="24">
        <v>2948.9</v>
      </c>
      <c r="G75" s="26">
        <f t="shared" si="22"/>
        <v>516.09999999999991</v>
      </c>
      <c r="H75" s="24">
        <f t="shared" si="23"/>
        <v>121.21423873725747</v>
      </c>
      <c r="I75" s="22"/>
      <c r="J75" s="22"/>
    </row>
    <row r="76" spans="1:10" ht="45" customHeight="1">
      <c r="A76" s="16" t="s">
        <v>92</v>
      </c>
      <c r="B76" s="6">
        <v>3100</v>
      </c>
      <c r="C76" s="26">
        <f>SUM(C77:C79,C87,C88)</f>
        <v>-210075.3</v>
      </c>
      <c r="D76" s="26">
        <f t="shared" ref="D76" si="24">SUM(D77:D79,D87,D88)</f>
        <v>-198577.49999999997</v>
      </c>
      <c r="E76" s="26">
        <f>SUM(E77:E79,E87,E88)</f>
        <v>-176401.3</v>
      </c>
      <c r="F76" s="26">
        <f>SUM(F77:F79,F87,F88)</f>
        <v>-198577.49999999997</v>
      </c>
      <c r="G76" s="26">
        <f t="shared" si="22"/>
        <v>-22176.199999999983</v>
      </c>
      <c r="H76" s="26">
        <f t="shared" si="23"/>
        <v>112.57144930337815</v>
      </c>
      <c r="I76" s="22"/>
      <c r="J76" s="22"/>
    </row>
    <row r="77" spans="1:10" s="21" customFormat="1" ht="42.75" customHeight="1">
      <c r="A77" s="17" t="s">
        <v>93</v>
      </c>
      <c r="B77" s="8">
        <v>3110</v>
      </c>
      <c r="C77" s="24">
        <v>-58423.5</v>
      </c>
      <c r="D77" s="24">
        <f>-54749.5-3674</f>
        <v>-58423.5</v>
      </c>
      <c r="E77" s="24">
        <v>-45840.4</v>
      </c>
      <c r="F77" s="24">
        <f>D77</f>
        <v>-58423.5</v>
      </c>
      <c r="G77" s="26">
        <f t="shared" si="22"/>
        <v>-12583.099999999999</v>
      </c>
      <c r="H77" s="24">
        <f t="shared" si="23"/>
        <v>127.44980410293103</v>
      </c>
      <c r="I77" s="22"/>
      <c r="J77" s="22"/>
    </row>
    <row r="78" spans="1:10" s="21" customFormat="1" ht="31.5" customHeight="1">
      <c r="A78" s="17" t="s">
        <v>94</v>
      </c>
      <c r="B78" s="8">
        <v>3120</v>
      </c>
      <c r="C78" s="24">
        <v>-101148.3</v>
      </c>
      <c r="D78" s="24">
        <v>-101148.3</v>
      </c>
      <c r="E78" s="24">
        <v>-81268.899999999994</v>
      </c>
      <c r="F78" s="24">
        <f>D78</f>
        <v>-101148.3</v>
      </c>
      <c r="G78" s="26">
        <f t="shared" si="22"/>
        <v>-19879.400000000009</v>
      </c>
      <c r="H78" s="24">
        <f t="shared" si="23"/>
        <v>124.46126377987153</v>
      </c>
      <c r="I78" s="22"/>
      <c r="J78" s="22"/>
    </row>
    <row r="79" spans="1:10" ht="45.75" customHeight="1">
      <c r="A79" s="27" t="s">
        <v>95</v>
      </c>
      <c r="B79" s="28">
        <v>3130</v>
      </c>
      <c r="C79" s="29">
        <f>SUM(C80:C86)</f>
        <v>-49866.2</v>
      </c>
      <c r="D79" s="29">
        <f t="shared" ref="D79:F79" si="25">SUM(D80:D86)</f>
        <v>-38272.899999999994</v>
      </c>
      <c r="E79" s="29">
        <f>SUM(E80:E86)</f>
        <v>-48482</v>
      </c>
      <c r="F79" s="29">
        <f t="shared" si="25"/>
        <v>-38272.899999999994</v>
      </c>
      <c r="G79" s="26">
        <f t="shared" si="22"/>
        <v>10209.100000000006</v>
      </c>
      <c r="H79" s="29">
        <f t="shared" si="23"/>
        <v>78.94249412152962</v>
      </c>
      <c r="I79" s="22"/>
      <c r="J79" s="22"/>
    </row>
    <row r="80" spans="1:10" ht="31.5" customHeight="1">
      <c r="A80" s="17" t="s">
        <v>32</v>
      </c>
      <c r="B80" s="8">
        <v>3131</v>
      </c>
      <c r="C80" s="24"/>
      <c r="D80" s="24"/>
      <c r="E80" s="24"/>
      <c r="F80" s="24"/>
      <c r="G80" s="26">
        <f t="shared" si="22"/>
        <v>0</v>
      </c>
      <c r="H80" s="24" t="e">
        <f t="shared" si="23"/>
        <v>#DIV/0!</v>
      </c>
      <c r="I80" s="22"/>
      <c r="J80" s="22"/>
    </row>
    <row r="81" spans="1:11" s="23" customFormat="1" ht="31.5" customHeight="1">
      <c r="A81" s="17" t="s">
        <v>96</v>
      </c>
      <c r="B81" s="8">
        <v>3132</v>
      </c>
      <c r="C81" s="24">
        <v>-376</v>
      </c>
      <c r="D81" s="5">
        <v>-482.3</v>
      </c>
      <c r="E81" s="24">
        <v>-380</v>
      </c>
      <c r="F81" s="24">
        <f>D81</f>
        <v>-482.3</v>
      </c>
      <c r="G81" s="26">
        <f t="shared" si="22"/>
        <v>-102.30000000000001</v>
      </c>
      <c r="H81" s="24">
        <f t="shared" si="23"/>
        <v>126.92105263157896</v>
      </c>
      <c r="I81" s="22"/>
      <c r="J81" s="22"/>
    </row>
    <row r="82" spans="1:11" ht="31.5" customHeight="1">
      <c r="A82" s="17" t="s">
        <v>11</v>
      </c>
      <c r="B82" s="8">
        <v>3133</v>
      </c>
      <c r="C82" s="24">
        <v>-23509</v>
      </c>
      <c r="D82" s="5">
        <v>-16827.3</v>
      </c>
      <c r="E82" s="24">
        <v>-24202.9</v>
      </c>
      <c r="F82" s="5">
        <v>-16827.3</v>
      </c>
      <c r="G82" s="26">
        <f t="shared" si="22"/>
        <v>7375.6000000000022</v>
      </c>
      <c r="H82" s="24">
        <f t="shared" si="23"/>
        <v>69.525965896648742</v>
      </c>
      <c r="I82" s="45" t="b">
        <f>I67=C82+C85+C86+C87+C66+C57</f>
        <v>0</v>
      </c>
      <c r="J82" s="22">
        <v>101148.3</v>
      </c>
      <c r="K82" s="13">
        <f>J82-(-I82)</f>
        <v>101148.3</v>
      </c>
    </row>
    <row r="83" spans="1:11" ht="31.5" customHeight="1">
      <c r="A83" s="17" t="s">
        <v>36</v>
      </c>
      <c r="B83" s="8">
        <v>3134</v>
      </c>
      <c r="C83" s="24">
        <v>-0.8</v>
      </c>
      <c r="D83" s="24">
        <v>-0.1</v>
      </c>
      <c r="E83" s="24">
        <v>-1.2</v>
      </c>
      <c r="F83" s="24">
        <f t="shared" ref="F83:F87" si="26">D83</f>
        <v>-0.1</v>
      </c>
      <c r="G83" s="26">
        <f t="shared" si="22"/>
        <v>1.0999999999999999</v>
      </c>
      <c r="H83" s="24">
        <f t="shared" si="23"/>
        <v>8.3333333333333339</v>
      </c>
      <c r="I83" s="22"/>
      <c r="J83" s="22"/>
    </row>
    <row r="84" spans="1:11" ht="31.5" customHeight="1">
      <c r="A84" s="17" t="s">
        <v>37</v>
      </c>
      <c r="B84" s="8">
        <v>3135</v>
      </c>
      <c r="C84" s="26"/>
      <c r="D84" s="26"/>
      <c r="E84" s="26"/>
      <c r="F84" s="26">
        <f t="shared" si="26"/>
        <v>0</v>
      </c>
      <c r="G84" s="26">
        <f t="shared" si="22"/>
        <v>0</v>
      </c>
      <c r="H84" s="24" t="e">
        <f t="shared" si="23"/>
        <v>#DIV/0!</v>
      </c>
      <c r="I84" s="22"/>
      <c r="J84" s="22"/>
    </row>
    <row r="85" spans="1:11" ht="31.5" customHeight="1">
      <c r="A85" s="17" t="s">
        <v>50</v>
      </c>
      <c r="B85" s="8">
        <v>3136</v>
      </c>
      <c r="C85" s="24">
        <v>-1965.9</v>
      </c>
      <c r="D85" s="5">
        <v>-1405.7</v>
      </c>
      <c r="E85" s="24">
        <v>-1501.9</v>
      </c>
      <c r="F85" s="24">
        <f t="shared" si="26"/>
        <v>-1405.7</v>
      </c>
      <c r="G85" s="26">
        <f t="shared" si="22"/>
        <v>96.200000000000045</v>
      </c>
      <c r="H85" s="24">
        <f t="shared" si="23"/>
        <v>93.594779945402479</v>
      </c>
      <c r="I85" s="22"/>
      <c r="J85" s="22"/>
    </row>
    <row r="86" spans="1:11" ht="39.75" customHeight="1">
      <c r="A86" s="17" t="s">
        <v>97</v>
      </c>
      <c r="B86" s="8">
        <v>3137</v>
      </c>
      <c r="C86" s="24">
        <v>-24014.5</v>
      </c>
      <c r="D86" s="5">
        <v>-19557.5</v>
      </c>
      <c r="E86" s="24">
        <v>-22396</v>
      </c>
      <c r="F86" s="24">
        <f t="shared" si="26"/>
        <v>-19557.5</v>
      </c>
      <c r="G86" s="26">
        <f t="shared" si="22"/>
        <v>2838.5</v>
      </c>
      <c r="H86" s="24">
        <f t="shared" si="23"/>
        <v>87.325861761028762</v>
      </c>
      <c r="I86" s="22"/>
      <c r="J86" s="22"/>
    </row>
    <row r="87" spans="1:11" ht="31.5" customHeight="1">
      <c r="A87" s="17" t="s">
        <v>98</v>
      </c>
      <c r="B87" s="8">
        <v>3138</v>
      </c>
      <c r="C87" s="24">
        <v>-637.29999999999995</v>
      </c>
      <c r="D87" s="5">
        <v>-732.8</v>
      </c>
      <c r="E87" s="24">
        <v>-810</v>
      </c>
      <c r="F87" s="24">
        <f t="shared" si="26"/>
        <v>-732.8</v>
      </c>
      <c r="G87" s="26">
        <f t="shared" si="22"/>
        <v>77.200000000000045</v>
      </c>
      <c r="H87" s="24">
        <f t="shared" si="23"/>
        <v>90.469135802469125</v>
      </c>
      <c r="I87" s="22"/>
      <c r="J87" s="22"/>
    </row>
    <row r="88" spans="1:11" ht="31.5" customHeight="1">
      <c r="A88" s="15" t="s">
        <v>42</v>
      </c>
      <c r="B88" s="8">
        <v>3139</v>
      </c>
      <c r="C88" s="24"/>
      <c r="D88" s="24"/>
      <c r="E88" s="24"/>
      <c r="F88" s="24"/>
      <c r="G88" s="26">
        <f t="shared" si="22"/>
        <v>0</v>
      </c>
      <c r="H88" s="24" t="e">
        <f t="shared" si="23"/>
        <v>#DIV/0!</v>
      </c>
      <c r="I88" s="22"/>
      <c r="J88" s="22"/>
    </row>
    <row r="89" spans="1:11" ht="45" customHeight="1">
      <c r="A89" s="14" t="s">
        <v>99</v>
      </c>
      <c r="B89" s="34">
        <v>3160</v>
      </c>
      <c r="C89" s="26">
        <f>SUM(C71,C76)</f>
        <v>-68.599999999976717</v>
      </c>
      <c r="D89" s="26">
        <f t="shared" ref="D89:F89" si="27">SUM(D71,D76)</f>
        <v>-43942.099999999977</v>
      </c>
      <c r="E89" s="26">
        <f t="shared" si="27"/>
        <v>-13209.200000000012</v>
      </c>
      <c r="F89" s="26">
        <f t="shared" si="27"/>
        <v>-43942.099999999977</v>
      </c>
      <c r="G89" s="26">
        <f t="shared" si="22"/>
        <v>-30732.899999999965</v>
      </c>
      <c r="H89" s="26">
        <f t="shared" si="23"/>
        <v>332.66284105017667</v>
      </c>
      <c r="I89" s="22"/>
      <c r="J89" s="22"/>
    </row>
    <row r="90" spans="1:11" ht="40.5" customHeight="1">
      <c r="A90" s="25" t="s">
        <v>100</v>
      </c>
      <c r="B90" s="35"/>
      <c r="C90" s="24"/>
      <c r="D90" s="24"/>
      <c r="E90" s="24"/>
      <c r="F90" s="24"/>
      <c r="G90" s="26"/>
      <c r="H90" s="26"/>
      <c r="I90" s="22"/>
      <c r="J90" s="22"/>
    </row>
    <row r="91" spans="1:11" ht="38.25" customHeight="1">
      <c r="A91" s="14" t="s">
        <v>101</v>
      </c>
      <c r="B91" s="34">
        <v>3200</v>
      </c>
      <c r="C91" s="26">
        <f>C92</f>
        <v>59366.3</v>
      </c>
      <c r="D91" s="26">
        <f t="shared" ref="D91:F91" si="28">D92</f>
        <v>27104.799999999999</v>
      </c>
      <c r="E91" s="26">
        <f t="shared" si="28"/>
        <v>11777.4</v>
      </c>
      <c r="F91" s="26">
        <f t="shared" si="28"/>
        <v>27104.799999999999</v>
      </c>
      <c r="G91" s="26">
        <f t="shared" si="22"/>
        <v>15327.4</v>
      </c>
      <c r="H91" s="26">
        <f t="shared" si="23"/>
        <v>230.14247626810672</v>
      </c>
      <c r="I91" s="22"/>
      <c r="J91" s="22"/>
    </row>
    <row r="92" spans="1:11" ht="38.25" customHeight="1">
      <c r="A92" s="30" t="s">
        <v>102</v>
      </c>
      <c r="B92" s="35">
        <v>3210</v>
      </c>
      <c r="C92" s="5">
        <v>59366.3</v>
      </c>
      <c r="D92" s="5">
        <v>27104.799999999999</v>
      </c>
      <c r="E92" s="24">
        <v>11777.4</v>
      </c>
      <c r="F92" s="24">
        <f t="shared" ref="F92" si="29">D92</f>
        <v>27104.799999999999</v>
      </c>
      <c r="G92" s="26">
        <f t="shared" si="22"/>
        <v>15327.4</v>
      </c>
      <c r="H92" s="24">
        <f t="shared" si="23"/>
        <v>230.14247626810672</v>
      </c>
      <c r="I92" s="22"/>
      <c r="J92" s="22"/>
    </row>
    <row r="93" spans="1:11" ht="42.75" customHeight="1">
      <c r="A93" s="14" t="s">
        <v>103</v>
      </c>
      <c r="B93" s="34">
        <v>3255</v>
      </c>
      <c r="C93" s="26">
        <f>SUM(C94,C101)</f>
        <v>-25435.300000000003</v>
      </c>
      <c r="D93" s="26">
        <f t="shared" ref="D93:F93" si="30">SUM(D94,D101)</f>
        <v>-31248.600000000002</v>
      </c>
      <c r="E93" s="26">
        <f t="shared" si="30"/>
        <v>-11777.400000000001</v>
      </c>
      <c r="F93" s="26">
        <f t="shared" si="30"/>
        <v>-31248.600000000002</v>
      </c>
      <c r="G93" s="26">
        <f t="shared" si="22"/>
        <v>-19471.2</v>
      </c>
      <c r="H93" s="26">
        <f t="shared" si="23"/>
        <v>265.32681236945336</v>
      </c>
      <c r="I93" s="22"/>
      <c r="J93" s="22"/>
    </row>
    <row r="94" spans="1:11" ht="42.75" customHeight="1">
      <c r="A94" s="27" t="s">
        <v>104</v>
      </c>
      <c r="B94" s="31">
        <v>3260</v>
      </c>
      <c r="C94" s="29">
        <f>SUM(C95:C100)</f>
        <v>-25435.300000000003</v>
      </c>
      <c r="D94" s="29">
        <f>SUM(D95:D100)</f>
        <v>-31248.600000000002</v>
      </c>
      <c r="E94" s="29">
        <f>SUM(E95:E100)</f>
        <v>-11777.400000000001</v>
      </c>
      <c r="F94" s="29">
        <f t="shared" ref="F94" si="31">SUM(F95:F100)</f>
        <v>-31248.600000000002</v>
      </c>
      <c r="G94" s="26">
        <f t="shared" si="22"/>
        <v>-19471.2</v>
      </c>
      <c r="H94" s="29">
        <f t="shared" si="23"/>
        <v>265.32681236945336</v>
      </c>
      <c r="I94" s="22"/>
      <c r="J94" s="22"/>
    </row>
    <row r="95" spans="1:11" ht="31.5" customHeight="1">
      <c r="A95" s="17" t="s">
        <v>51</v>
      </c>
      <c r="B95" s="35">
        <v>3265</v>
      </c>
      <c r="C95" s="24"/>
      <c r="D95" s="24"/>
      <c r="E95" s="24"/>
      <c r="F95" s="24"/>
      <c r="G95" s="26">
        <f t="shared" si="22"/>
        <v>0</v>
      </c>
      <c r="H95" s="24" t="e">
        <f t="shared" si="23"/>
        <v>#DIV/0!</v>
      </c>
      <c r="I95" s="22"/>
      <c r="J95" s="22"/>
    </row>
    <row r="96" spans="1:11" ht="42.75" customHeight="1">
      <c r="A96" s="17" t="s">
        <v>85</v>
      </c>
      <c r="B96" s="35">
        <v>3266</v>
      </c>
      <c r="C96" s="24">
        <v>-8019.2</v>
      </c>
      <c r="D96" s="24">
        <v>-15022.7</v>
      </c>
      <c r="E96" s="24">
        <v>-147</v>
      </c>
      <c r="F96" s="24">
        <v>-15022.7</v>
      </c>
      <c r="G96" s="26">
        <f t="shared" si="22"/>
        <v>-14875.7</v>
      </c>
      <c r="H96" s="24">
        <f t="shared" si="23"/>
        <v>10219.523809523809</v>
      </c>
      <c r="I96" s="22"/>
      <c r="J96" s="22"/>
    </row>
    <row r="97" spans="1:10" ht="44.25" customHeight="1">
      <c r="A97" s="17" t="s">
        <v>6</v>
      </c>
      <c r="B97" s="35">
        <v>3267</v>
      </c>
      <c r="C97" s="24">
        <v>-1059.5999999999999</v>
      </c>
      <c r="D97" s="24">
        <v>-1135.9000000000001</v>
      </c>
      <c r="E97" s="24" t="s">
        <v>124</v>
      </c>
      <c r="F97" s="24">
        <f t="shared" ref="F97:F100" si="32">D97</f>
        <v>-1135.9000000000001</v>
      </c>
      <c r="G97" s="26" t="e">
        <f t="shared" si="22"/>
        <v>#VALUE!</v>
      </c>
      <c r="H97" s="24" t="e">
        <f t="shared" si="23"/>
        <v>#VALUE!</v>
      </c>
      <c r="I97" s="22"/>
      <c r="J97" s="22"/>
    </row>
    <row r="98" spans="1:10" ht="41.25" customHeight="1">
      <c r="A98" s="17" t="s">
        <v>86</v>
      </c>
      <c r="B98" s="35">
        <v>3268</v>
      </c>
      <c r="C98" s="24">
        <v>-22.4</v>
      </c>
      <c r="D98" s="24" t="s">
        <v>124</v>
      </c>
      <c r="E98" s="24" t="s">
        <v>124</v>
      </c>
      <c r="F98" s="24" t="str">
        <f t="shared" si="32"/>
        <v>-</v>
      </c>
      <c r="G98" s="26" t="e">
        <f t="shared" si="22"/>
        <v>#VALUE!</v>
      </c>
      <c r="H98" s="24" t="e">
        <f t="shared" si="23"/>
        <v>#VALUE!</v>
      </c>
      <c r="I98" s="22"/>
      <c r="J98" s="22"/>
    </row>
    <row r="99" spans="1:10" ht="39.75" customHeight="1">
      <c r="A99" s="17" t="s">
        <v>52</v>
      </c>
      <c r="B99" s="35">
        <v>3269</v>
      </c>
      <c r="C99" s="24">
        <v>-15253.2</v>
      </c>
      <c r="D99" s="24">
        <v>-10598.7</v>
      </c>
      <c r="E99" s="24">
        <v>-7826.6</v>
      </c>
      <c r="F99" s="24">
        <f t="shared" si="32"/>
        <v>-10598.7</v>
      </c>
      <c r="G99" s="26">
        <f t="shared" si="22"/>
        <v>-2772.1000000000004</v>
      </c>
      <c r="H99" s="24">
        <f t="shared" si="23"/>
        <v>135.41895586844862</v>
      </c>
      <c r="I99" s="22"/>
      <c r="J99" s="22"/>
    </row>
    <row r="100" spans="1:10" ht="31.5" customHeight="1">
      <c r="A100" s="17" t="s">
        <v>53</v>
      </c>
      <c r="B100" s="35">
        <v>3270</v>
      </c>
      <c r="C100" s="24">
        <v>-1080.9000000000001</v>
      </c>
      <c r="D100" s="24">
        <v>-4491.3</v>
      </c>
      <c r="E100" s="24">
        <v>-3803.8</v>
      </c>
      <c r="F100" s="24">
        <f t="shared" si="32"/>
        <v>-4491.3</v>
      </c>
      <c r="G100" s="26">
        <f t="shared" si="22"/>
        <v>-687.5</v>
      </c>
      <c r="H100" s="24">
        <f t="shared" si="23"/>
        <v>118.07403123192597</v>
      </c>
      <c r="I100" s="22"/>
      <c r="J100" s="22"/>
    </row>
    <row r="101" spans="1:10" ht="31.5" customHeight="1">
      <c r="A101" s="17" t="s">
        <v>42</v>
      </c>
      <c r="B101" s="35">
        <v>3280</v>
      </c>
      <c r="C101" s="24"/>
      <c r="D101" s="24"/>
      <c r="E101" s="24"/>
      <c r="F101" s="24"/>
      <c r="G101" s="26">
        <f t="shared" si="22"/>
        <v>0</v>
      </c>
      <c r="H101" s="24" t="e">
        <f t="shared" si="23"/>
        <v>#DIV/0!</v>
      </c>
      <c r="I101" s="22"/>
      <c r="J101" s="22"/>
    </row>
    <row r="102" spans="1:10" ht="44.25" customHeight="1">
      <c r="A102" s="18" t="s">
        <v>105</v>
      </c>
      <c r="B102" s="34">
        <v>3295</v>
      </c>
      <c r="C102" s="26">
        <f t="shared" ref="C102:F102" si="33">SUM(C91,C93)</f>
        <v>33931</v>
      </c>
      <c r="D102" s="26">
        <f t="shared" si="33"/>
        <v>-4143.8000000000029</v>
      </c>
      <c r="E102" s="26">
        <f t="shared" si="33"/>
        <v>0</v>
      </c>
      <c r="F102" s="26">
        <f t="shared" si="33"/>
        <v>-4143.8000000000029</v>
      </c>
      <c r="G102" s="26">
        <f t="shared" si="22"/>
        <v>-4143.8000000000029</v>
      </c>
      <c r="H102" s="26" t="e">
        <f t="shared" si="23"/>
        <v>#DIV/0!</v>
      </c>
      <c r="I102" s="22"/>
      <c r="J102" s="22"/>
    </row>
    <row r="103" spans="1:10" ht="46.5" customHeight="1">
      <c r="A103" s="34" t="s">
        <v>106</v>
      </c>
      <c r="B103" s="34"/>
      <c r="C103" s="26"/>
      <c r="D103" s="26"/>
      <c r="E103" s="26"/>
      <c r="F103" s="26"/>
      <c r="G103" s="26"/>
      <c r="H103" s="26"/>
      <c r="I103" s="22"/>
      <c r="J103" s="22"/>
    </row>
    <row r="104" spans="1:10" ht="45.75" customHeight="1">
      <c r="A104" s="18" t="s">
        <v>107</v>
      </c>
      <c r="B104" s="34">
        <v>3300</v>
      </c>
      <c r="C104" s="26">
        <f>SUM(C105:C108)</f>
        <v>0</v>
      </c>
      <c r="D104" s="26">
        <f t="shared" ref="D104:F104" si="34">SUM(D105:D108)</f>
        <v>0</v>
      </c>
      <c r="E104" s="26">
        <f t="shared" si="34"/>
        <v>0</v>
      </c>
      <c r="F104" s="26">
        <f t="shared" si="34"/>
        <v>0</v>
      </c>
      <c r="G104" s="26">
        <f t="shared" si="22"/>
        <v>0</v>
      </c>
      <c r="H104" s="26" t="e">
        <f t="shared" si="23"/>
        <v>#DIV/0!</v>
      </c>
      <c r="I104" s="22"/>
      <c r="J104" s="22"/>
    </row>
    <row r="105" spans="1:10" ht="36.75" customHeight="1">
      <c r="A105" s="17" t="s">
        <v>108</v>
      </c>
      <c r="B105" s="35">
        <v>3310</v>
      </c>
      <c r="C105" s="24"/>
      <c r="D105" s="24"/>
      <c r="E105" s="24"/>
      <c r="F105" s="24"/>
      <c r="G105" s="26">
        <f t="shared" si="22"/>
        <v>0</v>
      </c>
      <c r="H105" s="24" t="e">
        <f t="shared" si="23"/>
        <v>#DIV/0!</v>
      </c>
      <c r="I105" s="22"/>
      <c r="J105" s="22"/>
    </row>
    <row r="106" spans="1:10" ht="47.25" customHeight="1">
      <c r="A106" s="17" t="s">
        <v>109</v>
      </c>
      <c r="B106" s="35">
        <v>3320</v>
      </c>
      <c r="C106" s="24"/>
      <c r="D106" s="24"/>
      <c r="E106" s="24"/>
      <c r="F106" s="24"/>
      <c r="G106" s="26">
        <f t="shared" si="22"/>
        <v>0</v>
      </c>
      <c r="H106" s="24" t="e">
        <f t="shared" si="23"/>
        <v>#DIV/0!</v>
      </c>
      <c r="I106" s="22"/>
      <c r="J106" s="22"/>
    </row>
    <row r="107" spans="1:10" ht="44.25" customHeight="1">
      <c r="A107" s="17" t="s">
        <v>110</v>
      </c>
      <c r="B107" s="35">
        <v>3330</v>
      </c>
      <c r="C107" s="24"/>
      <c r="D107" s="24"/>
      <c r="E107" s="24"/>
      <c r="F107" s="24"/>
      <c r="G107" s="26">
        <f t="shared" si="22"/>
        <v>0</v>
      </c>
      <c r="H107" s="24" t="e">
        <f t="shared" si="23"/>
        <v>#DIV/0!</v>
      </c>
      <c r="I107" s="22"/>
      <c r="J107" s="22"/>
    </row>
    <row r="108" spans="1:10" ht="31.5" customHeight="1">
      <c r="A108" s="17" t="s">
        <v>125</v>
      </c>
      <c r="B108" s="35">
        <v>3340</v>
      </c>
      <c r="C108" s="24"/>
      <c r="D108" s="24"/>
      <c r="E108" s="24"/>
      <c r="F108" s="24"/>
      <c r="G108" s="26">
        <f t="shared" si="22"/>
        <v>0</v>
      </c>
      <c r="H108" s="24" t="e">
        <f t="shared" si="23"/>
        <v>#DIV/0!</v>
      </c>
      <c r="I108" s="22"/>
      <c r="J108" s="22"/>
    </row>
    <row r="109" spans="1:10" ht="41.25" customHeight="1">
      <c r="A109" s="18" t="s">
        <v>111</v>
      </c>
      <c r="B109" s="34">
        <v>3345</v>
      </c>
      <c r="C109" s="26">
        <f>SUM(C110:C113)</f>
        <v>0</v>
      </c>
      <c r="D109" s="26">
        <f t="shared" ref="D109:F109" si="35">SUM(D110:D113)</f>
        <v>0</v>
      </c>
      <c r="E109" s="26">
        <f t="shared" si="35"/>
        <v>0</v>
      </c>
      <c r="F109" s="26">
        <f t="shared" si="35"/>
        <v>0</v>
      </c>
      <c r="G109" s="26">
        <f t="shared" si="22"/>
        <v>0</v>
      </c>
      <c r="H109" s="26" t="e">
        <f t="shared" si="23"/>
        <v>#DIV/0!</v>
      </c>
      <c r="I109" s="22"/>
      <c r="J109" s="22"/>
    </row>
    <row r="110" spans="1:10" ht="43.5" customHeight="1">
      <c r="A110" s="17" t="s">
        <v>112</v>
      </c>
      <c r="B110" s="35">
        <v>3350</v>
      </c>
      <c r="C110" s="26"/>
      <c r="D110" s="26"/>
      <c r="E110" s="26"/>
      <c r="F110" s="26"/>
      <c r="G110" s="26">
        <f t="shared" si="22"/>
        <v>0</v>
      </c>
      <c r="H110" s="24" t="e">
        <f t="shared" si="23"/>
        <v>#DIV/0!</v>
      </c>
      <c r="I110" s="22"/>
      <c r="J110" s="22"/>
    </row>
    <row r="111" spans="1:10" ht="31.5" customHeight="1">
      <c r="A111" s="17" t="s">
        <v>113</v>
      </c>
      <c r="B111" s="35">
        <v>3355</v>
      </c>
      <c r="C111" s="26"/>
      <c r="D111" s="26"/>
      <c r="E111" s="26"/>
      <c r="F111" s="26"/>
      <c r="G111" s="26">
        <f t="shared" si="22"/>
        <v>0</v>
      </c>
      <c r="H111" s="24" t="e">
        <f t="shared" si="23"/>
        <v>#DIV/0!</v>
      </c>
      <c r="I111" s="22"/>
      <c r="J111" s="22"/>
    </row>
    <row r="112" spans="1:10" ht="42" customHeight="1">
      <c r="A112" s="17" t="s">
        <v>114</v>
      </c>
      <c r="B112" s="35">
        <v>3360</v>
      </c>
      <c r="C112" s="26"/>
      <c r="D112" s="26"/>
      <c r="E112" s="26"/>
      <c r="F112" s="26"/>
      <c r="G112" s="26">
        <f t="shared" si="22"/>
        <v>0</v>
      </c>
      <c r="H112" s="24" t="e">
        <f t="shared" si="23"/>
        <v>#DIV/0!</v>
      </c>
      <c r="I112" s="22"/>
      <c r="J112" s="22"/>
    </row>
    <row r="113" spans="1:10" ht="31.5" customHeight="1">
      <c r="A113" s="17" t="s">
        <v>42</v>
      </c>
      <c r="B113" s="35">
        <v>3365</v>
      </c>
      <c r="C113" s="26"/>
      <c r="D113" s="26"/>
      <c r="E113" s="26"/>
      <c r="F113" s="26"/>
      <c r="G113" s="26">
        <f t="shared" si="22"/>
        <v>0</v>
      </c>
      <c r="H113" s="24" t="e">
        <f t="shared" si="23"/>
        <v>#DIV/0!</v>
      </c>
      <c r="I113" s="22"/>
      <c r="J113" s="22"/>
    </row>
    <row r="114" spans="1:10" ht="31.5" customHeight="1">
      <c r="A114" s="18" t="s">
        <v>115</v>
      </c>
      <c r="B114" s="34">
        <v>3370</v>
      </c>
      <c r="C114" s="26">
        <f>SUM(C104,C109)</f>
        <v>0</v>
      </c>
      <c r="D114" s="26">
        <f t="shared" ref="D114:F114" si="36">SUM(D104,D109)</f>
        <v>0</v>
      </c>
      <c r="E114" s="26">
        <f t="shared" si="36"/>
        <v>0</v>
      </c>
      <c r="F114" s="26">
        <f t="shared" si="36"/>
        <v>0</v>
      </c>
      <c r="G114" s="26">
        <f t="shared" si="22"/>
        <v>0</v>
      </c>
      <c r="H114" s="26" t="e">
        <f t="shared" si="23"/>
        <v>#DIV/0!</v>
      </c>
      <c r="I114" s="22"/>
      <c r="J114" s="22"/>
    </row>
    <row r="115" spans="1:10" ht="31.5" customHeight="1">
      <c r="A115" s="18" t="s">
        <v>116</v>
      </c>
      <c r="B115" s="34">
        <v>3400</v>
      </c>
      <c r="C115" s="26">
        <f t="shared" ref="C115:F115" si="37">SUM(C89,C102,C114)</f>
        <v>33862.400000000023</v>
      </c>
      <c r="D115" s="26">
        <f t="shared" si="37"/>
        <v>-48085.89999999998</v>
      </c>
      <c r="E115" s="26">
        <f t="shared" si="37"/>
        <v>-13209.200000000012</v>
      </c>
      <c r="F115" s="26">
        <f t="shared" si="37"/>
        <v>-48085.89999999998</v>
      </c>
      <c r="G115" s="26">
        <f t="shared" si="22"/>
        <v>-34876.699999999968</v>
      </c>
      <c r="H115" s="26">
        <f t="shared" si="23"/>
        <v>364.03340096296472</v>
      </c>
      <c r="I115" s="22"/>
      <c r="J115" s="22"/>
    </row>
    <row r="116" spans="1:10" ht="31.5" customHeight="1">
      <c r="A116" s="17" t="s">
        <v>117</v>
      </c>
      <c r="B116" s="35">
        <v>3405</v>
      </c>
      <c r="C116" s="26">
        <v>35181.9</v>
      </c>
      <c r="D116" s="26">
        <v>24129.599999999999</v>
      </c>
      <c r="E116" s="26">
        <v>30249.8</v>
      </c>
      <c r="F116" s="26">
        <v>24129.599999999999</v>
      </c>
      <c r="G116" s="26">
        <f t="shared" si="22"/>
        <v>-6120.2000000000007</v>
      </c>
      <c r="H116" s="24">
        <f t="shared" si="23"/>
        <v>79.767800117686733</v>
      </c>
      <c r="I116" s="22"/>
      <c r="J116" s="22"/>
    </row>
    <row r="117" spans="1:10" ht="31.5" customHeight="1">
      <c r="A117" s="18" t="s">
        <v>118</v>
      </c>
      <c r="B117" s="34">
        <v>3415</v>
      </c>
      <c r="C117" s="26">
        <f>SUM(C116,C115)</f>
        <v>69044.300000000017</v>
      </c>
      <c r="D117" s="26">
        <v>21444</v>
      </c>
      <c r="E117" s="26">
        <f>SUM(E116,E115)</f>
        <v>17040.599999999988</v>
      </c>
      <c r="F117" s="26">
        <v>21444</v>
      </c>
      <c r="G117" s="26">
        <f t="shared" si="22"/>
        <v>4403.4000000000124</v>
      </c>
      <c r="H117" s="26">
        <f t="shared" si="23"/>
        <v>125.84063941410524</v>
      </c>
      <c r="I117" s="22"/>
      <c r="J117" s="22"/>
    </row>
    <row r="118" spans="1:10" ht="33" customHeight="1">
      <c r="A118" s="42" t="s">
        <v>64</v>
      </c>
      <c r="B118" s="42"/>
      <c r="C118" s="42"/>
      <c r="D118" s="42"/>
      <c r="E118" s="42"/>
      <c r="F118" s="42"/>
      <c r="G118" s="42"/>
      <c r="H118" s="42"/>
      <c r="I118" s="22"/>
      <c r="J118" s="22"/>
    </row>
    <row r="119" spans="1:10" ht="27.75" customHeight="1">
      <c r="A119" s="16" t="s">
        <v>15</v>
      </c>
      <c r="B119" s="6">
        <v>4000</v>
      </c>
      <c r="C119" s="7">
        <f>SUM(C120:C126)</f>
        <v>-27213.8</v>
      </c>
      <c r="D119" s="7">
        <f>SUM(D120:D126)</f>
        <v>-31248.600000000002</v>
      </c>
      <c r="E119" s="7">
        <f>SUM(E120:E126)</f>
        <v>-11777.400000000001</v>
      </c>
      <c r="F119" s="7">
        <f>SUM(F120:F126)</f>
        <v>-31248.600000000002</v>
      </c>
      <c r="G119" s="7">
        <f>F119-E119</f>
        <v>-19471.2</v>
      </c>
      <c r="H119" s="7">
        <f>(F119/E119)*100</f>
        <v>265.32681236945336</v>
      </c>
      <c r="I119" s="22"/>
      <c r="J119" s="22"/>
    </row>
    <row r="120" spans="1:10" ht="37.5" customHeight="1">
      <c r="A120" s="17" t="s">
        <v>51</v>
      </c>
      <c r="B120" s="8">
        <v>4010</v>
      </c>
      <c r="C120" s="5" t="s">
        <v>21</v>
      </c>
      <c r="D120" s="5" t="s">
        <v>21</v>
      </c>
      <c r="E120" s="5" t="s">
        <v>21</v>
      </c>
      <c r="F120" s="5" t="s">
        <v>21</v>
      </c>
      <c r="G120" s="5"/>
      <c r="H120" s="5"/>
      <c r="I120" s="22"/>
      <c r="J120" s="22"/>
    </row>
    <row r="121" spans="1:10" ht="48.75" customHeight="1">
      <c r="A121" s="17" t="s">
        <v>85</v>
      </c>
      <c r="B121" s="8">
        <v>4020</v>
      </c>
      <c r="C121" s="5">
        <v>-8089.2</v>
      </c>
      <c r="D121" s="5">
        <v>-15022.7</v>
      </c>
      <c r="E121" s="5">
        <v>-147</v>
      </c>
      <c r="F121" s="5">
        <v>-15022.7</v>
      </c>
      <c r="G121" s="5">
        <f t="shared" ref="G121:G125" si="38">F121-E121</f>
        <v>-14875.7</v>
      </c>
      <c r="H121" s="5">
        <f t="shared" ref="H121:H125" si="39">(F121/E121)*100</f>
        <v>10219.523809523809</v>
      </c>
      <c r="I121" s="22"/>
      <c r="J121" s="22"/>
    </row>
    <row r="122" spans="1:10" ht="48.75" customHeight="1">
      <c r="A122" s="17" t="s">
        <v>58</v>
      </c>
      <c r="B122" s="8">
        <v>4030</v>
      </c>
      <c r="C122" s="5">
        <v>-1298.7</v>
      </c>
      <c r="D122" s="5">
        <v>-1135.9000000000001</v>
      </c>
      <c r="E122" s="5" t="s">
        <v>21</v>
      </c>
      <c r="F122" s="5">
        <v>-1135.9000000000001</v>
      </c>
      <c r="G122" s="5" t="e">
        <f t="shared" si="38"/>
        <v>#VALUE!</v>
      </c>
      <c r="H122" s="5" t="e">
        <f t="shared" si="39"/>
        <v>#VALUE!</v>
      </c>
      <c r="I122" s="22"/>
      <c r="J122" s="22"/>
    </row>
    <row r="123" spans="1:10" ht="49.5" customHeight="1">
      <c r="A123" s="17" t="s">
        <v>86</v>
      </c>
      <c r="B123" s="8">
        <v>4040</v>
      </c>
      <c r="C123" s="5">
        <v>-22.4</v>
      </c>
      <c r="D123" s="5" t="s">
        <v>21</v>
      </c>
      <c r="E123" s="5" t="s">
        <v>21</v>
      </c>
      <c r="F123" s="5" t="s">
        <v>21</v>
      </c>
      <c r="G123" s="5" t="e">
        <f t="shared" si="38"/>
        <v>#VALUE!</v>
      </c>
      <c r="H123" s="5" t="e">
        <f t="shared" si="39"/>
        <v>#VALUE!</v>
      </c>
      <c r="I123" s="22"/>
      <c r="J123" s="22"/>
    </row>
    <row r="124" spans="1:10" ht="73.5" customHeight="1">
      <c r="A124" s="17" t="s">
        <v>52</v>
      </c>
      <c r="B124" s="8">
        <v>4050</v>
      </c>
      <c r="C124" s="5">
        <v>-16690.599999999999</v>
      </c>
      <c r="D124" s="5">
        <v>-10598.7</v>
      </c>
      <c r="E124" s="5">
        <v>-7826.6</v>
      </c>
      <c r="F124" s="5">
        <v>-10598.7</v>
      </c>
      <c r="G124" s="5">
        <f t="shared" si="38"/>
        <v>-2772.1000000000004</v>
      </c>
      <c r="H124" s="5">
        <f t="shared" si="39"/>
        <v>135.41895586844862</v>
      </c>
      <c r="I124" s="22"/>
      <c r="J124" s="22"/>
    </row>
    <row r="125" spans="1:10" ht="36.75" customHeight="1">
      <c r="A125" s="17" t="s">
        <v>53</v>
      </c>
      <c r="B125" s="8">
        <v>4060</v>
      </c>
      <c r="C125" s="5">
        <v>-1112.9000000000001</v>
      </c>
      <c r="D125" s="5">
        <v>-4491.3</v>
      </c>
      <c r="E125" s="5">
        <v>-3803.8</v>
      </c>
      <c r="F125" s="5">
        <v>-4491.3</v>
      </c>
      <c r="G125" s="5">
        <f t="shared" si="38"/>
        <v>-687.5</v>
      </c>
      <c r="H125" s="5">
        <f t="shared" si="39"/>
        <v>118.07403123192597</v>
      </c>
      <c r="I125" s="22"/>
      <c r="J125" s="22"/>
    </row>
    <row r="126" spans="1:10" ht="39.75" customHeight="1">
      <c r="A126" s="17" t="s">
        <v>42</v>
      </c>
      <c r="B126" s="8">
        <v>4070</v>
      </c>
      <c r="C126" s="5" t="s">
        <v>21</v>
      </c>
      <c r="D126" s="5" t="s">
        <v>21</v>
      </c>
      <c r="E126" s="5" t="s">
        <v>21</v>
      </c>
      <c r="F126" s="5" t="s">
        <v>21</v>
      </c>
      <c r="G126" s="5"/>
      <c r="H126" s="5"/>
      <c r="I126" s="22"/>
      <c r="J126" s="22"/>
    </row>
    <row r="127" spans="1:10" ht="36.75" customHeight="1">
      <c r="A127" s="41" t="s">
        <v>65</v>
      </c>
      <c r="B127" s="41"/>
      <c r="C127" s="41"/>
      <c r="D127" s="41"/>
      <c r="E127" s="41"/>
      <c r="F127" s="41"/>
      <c r="G127" s="41"/>
      <c r="H127" s="41"/>
      <c r="I127" s="22"/>
      <c r="J127" s="22"/>
    </row>
    <row r="128" spans="1:10" ht="46.5" customHeight="1">
      <c r="A128" s="46" t="s">
        <v>18</v>
      </c>
      <c r="B128" s="40" t="s">
        <v>4</v>
      </c>
      <c r="C128" s="40" t="s">
        <v>73</v>
      </c>
      <c r="D128" s="40"/>
      <c r="E128" s="46" t="s">
        <v>123</v>
      </c>
      <c r="F128" s="46"/>
      <c r="G128" s="46"/>
      <c r="H128" s="46"/>
      <c r="I128" s="22"/>
      <c r="J128" s="22"/>
    </row>
    <row r="129" spans="1:10" ht="45" customHeight="1">
      <c r="A129" s="46"/>
      <c r="B129" s="40"/>
      <c r="C129" s="35" t="s">
        <v>121</v>
      </c>
      <c r="D129" s="35" t="s">
        <v>122</v>
      </c>
      <c r="E129" s="9" t="s">
        <v>66</v>
      </c>
      <c r="F129" s="9" t="s">
        <v>67</v>
      </c>
      <c r="G129" s="9" t="s">
        <v>68</v>
      </c>
      <c r="H129" s="9" t="s">
        <v>69</v>
      </c>
      <c r="I129" s="22"/>
      <c r="J129" s="22"/>
    </row>
    <row r="130" spans="1:10" s="4" customFormat="1" ht="86.25" customHeight="1">
      <c r="A130" s="14" t="s">
        <v>81</v>
      </c>
      <c r="B130" s="10" t="s">
        <v>24</v>
      </c>
      <c r="C130" s="11">
        <f>SUM(C131:C133)</f>
        <v>679</v>
      </c>
      <c r="D130" s="11">
        <f>SUM(D131:D133)</f>
        <v>574</v>
      </c>
      <c r="E130" s="11">
        <v>636</v>
      </c>
      <c r="F130" s="11">
        <f>SUM(F131:F133)</f>
        <v>574</v>
      </c>
      <c r="G130" s="11">
        <f>F130-E130</f>
        <v>-62</v>
      </c>
      <c r="H130" s="5">
        <f>F130/E130*100</f>
        <v>90.25157232704403</v>
      </c>
      <c r="I130" s="33"/>
      <c r="J130" s="33"/>
    </row>
    <row r="131" spans="1:10" ht="27.75" customHeight="1">
      <c r="A131" s="15" t="s">
        <v>16</v>
      </c>
      <c r="B131" s="8" t="s">
        <v>25</v>
      </c>
      <c r="C131" s="11">
        <v>1</v>
      </c>
      <c r="D131" s="32">
        <v>1</v>
      </c>
      <c r="E131" s="32">
        <v>1</v>
      </c>
      <c r="F131" s="32">
        <v>1</v>
      </c>
      <c r="G131" s="11">
        <f t="shared" ref="G131:G145" si="40">F131-E131</f>
        <v>0</v>
      </c>
      <c r="H131" s="5">
        <f t="shared" ref="H131:H145" si="41">F131/E131*100</f>
        <v>100</v>
      </c>
      <c r="I131" s="22"/>
      <c r="J131" s="22"/>
    </row>
    <row r="132" spans="1:10" ht="27.75" customHeight="1">
      <c r="A132" s="15" t="s">
        <v>19</v>
      </c>
      <c r="B132" s="8" t="s">
        <v>26</v>
      </c>
      <c r="C132" s="11">
        <v>25</v>
      </c>
      <c r="D132" s="32">
        <v>28</v>
      </c>
      <c r="E132" s="32">
        <v>26</v>
      </c>
      <c r="F132" s="32">
        <v>28</v>
      </c>
      <c r="G132" s="11">
        <f t="shared" si="40"/>
        <v>2</v>
      </c>
      <c r="H132" s="5">
        <f t="shared" si="41"/>
        <v>107.69230769230769</v>
      </c>
      <c r="I132" s="22"/>
      <c r="J132" s="22"/>
    </row>
    <row r="133" spans="1:10" ht="27.75" customHeight="1">
      <c r="A133" s="15" t="s">
        <v>17</v>
      </c>
      <c r="B133" s="8" t="s">
        <v>27</v>
      </c>
      <c r="C133" s="11">
        <v>653</v>
      </c>
      <c r="D133" s="32">
        <v>545</v>
      </c>
      <c r="E133" s="32">
        <v>603</v>
      </c>
      <c r="F133" s="32">
        <v>545</v>
      </c>
      <c r="G133" s="11">
        <f t="shared" si="40"/>
        <v>-58</v>
      </c>
      <c r="H133" s="5">
        <f t="shared" si="41"/>
        <v>90.38142620232172</v>
      </c>
      <c r="I133" s="22"/>
      <c r="J133" s="22"/>
    </row>
    <row r="134" spans="1:10" ht="27.75" customHeight="1">
      <c r="A134" s="16" t="s">
        <v>59</v>
      </c>
      <c r="B134" s="6" t="s">
        <v>28</v>
      </c>
      <c r="C134" s="7">
        <f>SUM(C135:C137)</f>
        <v>126637.9</v>
      </c>
      <c r="D134" s="7">
        <f t="shared" ref="D134:F134" si="42">SUM(D135:D137)</f>
        <v>92625.2</v>
      </c>
      <c r="E134" s="7">
        <f t="shared" si="42"/>
        <v>101927.8</v>
      </c>
      <c r="F134" s="7">
        <f t="shared" si="42"/>
        <v>92625.2</v>
      </c>
      <c r="G134" s="12">
        <f t="shared" si="40"/>
        <v>-9302.6000000000058</v>
      </c>
      <c r="H134" s="7">
        <f t="shared" si="41"/>
        <v>90.873343680526801</v>
      </c>
      <c r="I134" s="22"/>
      <c r="J134" s="22"/>
    </row>
    <row r="135" spans="1:10" ht="27.75" customHeight="1">
      <c r="A135" s="15" t="s">
        <v>16</v>
      </c>
      <c r="B135" s="8">
        <v>8011</v>
      </c>
      <c r="C135" s="5">
        <v>1009.9</v>
      </c>
      <c r="D135" s="5">
        <v>797.3</v>
      </c>
      <c r="E135" s="5">
        <v>910</v>
      </c>
      <c r="F135" s="5">
        <v>797.3</v>
      </c>
      <c r="G135" s="11">
        <f t="shared" si="40"/>
        <v>-112.70000000000005</v>
      </c>
      <c r="H135" s="5">
        <f t="shared" si="41"/>
        <v>87.615384615384613</v>
      </c>
      <c r="I135" s="22"/>
      <c r="J135" s="22"/>
    </row>
    <row r="136" spans="1:10" ht="27.75" customHeight="1">
      <c r="A136" s="15" t="s">
        <v>19</v>
      </c>
      <c r="B136" s="8">
        <v>8012</v>
      </c>
      <c r="C136" s="5">
        <v>8943.1</v>
      </c>
      <c r="D136" s="5">
        <v>8281.6</v>
      </c>
      <c r="E136" s="5">
        <v>6900</v>
      </c>
      <c r="F136" s="5">
        <v>8281.6</v>
      </c>
      <c r="G136" s="11">
        <f t="shared" si="40"/>
        <v>1381.6000000000004</v>
      </c>
      <c r="H136" s="5">
        <f t="shared" si="41"/>
        <v>120.02318840579711</v>
      </c>
      <c r="I136" s="22"/>
      <c r="J136" s="22"/>
    </row>
    <row r="137" spans="1:10" ht="27.75" customHeight="1">
      <c r="A137" s="15" t="s">
        <v>17</v>
      </c>
      <c r="B137" s="8">
        <v>8013</v>
      </c>
      <c r="C137" s="5">
        <v>116684.9</v>
      </c>
      <c r="D137" s="5">
        <v>83546.3</v>
      </c>
      <c r="E137" s="5">
        <v>94117.8</v>
      </c>
      <c r="F137" s="5">
        <v>83546.3</v>
      </c>
      <c r="G137" s="11">
        <f t="shared" si="40"/>
        <v>-10571.5</v>
      </c>
      <c r="H137" s="5">
        <f t="shared" si="41"/>
        <v>88.767799502325801</v>
      </c>
      <c r="I137" s="22"/>
      <c r="J137" s="22"/>
    </row>
    <row r="138" spans="1:10" ht="27.75" customHeight="1">
      <c r="A138" s="16" t="s">
        <v>1</v>
      </c>
      <c r="B138" s="6">
        <v>8020</v>
      </c>
      <c r="C138" s="7">
        <f t="shared" ref="C138:F138" si="43">SUM(C139:C141)</f>
        <v>126637.9</v>
      </c>
      <c r="D138" s="7">
        <f t="shared" si="43"/>
        <v>92625.2</v>
      </c>
      <c r="E138" s="7">
        <f t="shared" si="43"/>
        <v>101927.8</v>
      </c>
      <c r="F138" s="7">
        <f t="shared" si="43"/>
        <v>92625.2</v>
      </c>
      <c r="G138" s="12">
        <f t="shared" si="40"/>
        <v>-9302.6000000000058</v>
      </c>
      <c r="H138" s="7">
        <f t="shared" si="41"/>
        <v>90.873343680526801</v>
      </c>
      <c r="I138" s="22"/>
      <c r="J138" s="22"/>
    </row>
    <row r="139" spans="1:10" ht="27.75" customHeight="1">
      <c r="A139" s="15" t="s">
        <v>16</v>
      </c>
      <c r="B139" s="8">
        <v>8021</v>
      </c>
      <c r="C139" s="5">
        <v>1009.9</v>
      </c>
      <c r="D139" s="5">
        <v>797.3</v>
      </c>
      <c r="E139" s="5">
        <v>910</v>
      </c>
      <c r="F139" s="5">
        <v>797.3</v>
      </c>
      <c r="G139" s="11">
        <f t="shared" si="40"/>
        <v>-112.70000000000005</v>
      </c>
      <c r="H139" s="5">
        <f t="shared" si="41"/>
        <v>87.615384615384613</v>
      </c>
      <c r="I139" s="22"/>
      <c r="J139" s="22"/>
    </row>
    <row r="140" spans="1:10" ht="27.75" customHeight="1">
      <c r="A140" s="15" t="s">
        <v>19</v>
      </c>
      <c r="B140" s="8">
        <v>8022</v>
      </c>
      <c r="C140" s="5">
        <v>8943.1</v>
      </c>
      <c r="D140" s="5">
        <v>8281.6</v>
      </c>
      <c r="E140" s="5">
        <v>6900</v>
      </c>
      <c r="F140" s="5">
        <v>8281.6</v>
      </c>
      <c r="G140" s="11">
        <f t="shared" si="40"/>
        <v>1381.6000000000004</v>
      </c>
      <c r="H140" s="5">
        <f t="shared" si="41"/>
        <v>120.02318840579711</v>
      </c>
      <c r="I140" s="22"/>
      <c r="J140" s="22"/>
    </row>
    <row r="141" spans="1:10" ht="27.75" customHeight="1">
      <c r="A141" s="15" t="s">
        <v>17</v>
      </c>
      <c r="B141" s="8">
        <v>8023</v>
      </c>
      <c r="C141" s="5">
        <v>116684.9</v>
      </c>
      <c r="D141" s="5">
        <v>83546.3</v>
      </c>
      <c r="E141" s="5">
        <v>94117.8</v>
      </c>
      <c r="F141" s="5">
        <v>83546.3</v>
      </c>
      <c r="G141" s="11">
        <f t="shared" si="40"/>
        <v>-10571.5</v>
      </c>
      <c r="H141" s="5">
        <f t="shared" si="41"/>
        <v>88.767799502325801</v>
      </c>
      <c r="I141" s="22"/>
      <c r="J141" s="22"/>
    </row>
    <row r="142" spans="1:10" s="2" customFormat="1" ht="56.25" customHeight="1">
      <c r="A142" s="14" t="s">
        <v>41</v>
      </c>
      <c r="B142" s="10" t="s">
        <v>60</v>
      </c>
      <c r="C142" s="12">
        <f>(C138/C130)/12*1000</f>
        <v>15542.206676485024</v>
      </c>
      <c r="D142" s="12">
        <f t="shared" ref="D142:F142" si="44">(D138/D130)/12*1000</f>
        <v>13447.328687572588</v>
      </c>
      <c r="E142" s="12">
        <f t="shared" si="44"/>
        <v>13355.319706498953</v>
      </c>
      <c r="F142" s="12">
        <f t="shared" si="44"/>
        <v>13447.328687572588</v>
      </c>
      <c r="G142" s="12">
        <f t="shared" si="40"/>
        <v>92.008981073635368</v>
      </c>
      <c r="H142" s="7">
        <f t="shared" si="41"/>
        <v>100.68893132546172</v>
      </c>
      <c r="I142" s="33"/>
      <c r="J142" s="33"/>
    </row>
    <row r="143" spans="1:10" ht="27.75" customHeight="1">
      <c r="A143" s="15" t="s">
        <v>16</v>
      </c>
      <c r="B143" s="8">
        <v>8031</v>
      </c>
      <c r="C143" s="11">
        <f>(C139/C131)/12*1000</f>
        <v>84158.333333333328</v>
      </c>
      <c r="D143" s="11">
        <f>(D139/D131)/12*1000</f>
        <v>66441.666666666657</v>
      </c>
      <c r="E143" s="11">
        <f>(E139/E131)/12*1000</f>
        <v>75833.333333333328</v>
      </c>
      <c r="F143" s="11">
        <f>(F139/F131)/12*1000</f>
        <v>66441.666666666657</v>
      </c>
      <c r="G143" s="11">
        <f t="shared" si="40"/>
        <v>-9391.6666666666715</v>
      </c>
      <c r="H143" s="11">
        <f t="shared" si="41"/>
        <v>87.615384615384613</v>
      </c>
      <c r="I143" s="22"/>
      <c r="J143" s="22"/>
    </row>
    <row r="144" spans="1:10" ht="27.75" customHeight="1">
      <c r="A144" s="15" t="s">
        <v>19</v>
      </c>
      <c r="B144" s="8">
        <v>8032</v>
      </c>
      <c r="C144" s="11">
        <f>(C140/C132)/12*1000</f>
        <v>29810.333333333332</v>
      </c>
      <c r="D144" s="11">
        <f t="shared" ref="D144:F144" si="45">(D140/D132)/12*1000</f>
        <v>24647.61904761905</v>
      </c>
      <c r="E144" s="11">
        <f t="shared" si="45"/>
        <v>22115.384615384613</v>
      </c>
      <c r="F144" s="11">
        <f t="shared" si="45"/>
        <v>24647.61904761905</v>
      </c>
      <c r="G144" s="11">
        <f t="shared" si="40"/>
        <v>2532.2344322344361</v>
      </c>
      <c r="H144" s="11">
        <f t="shared" si="41"/>
        <v>111.45010351966876</v>
      </c>
      <c r="I144" s="22"/>
      <c r="J144" s="22"/>
    </row>
    <row r="145" spans="1:10" ht="27.75" customHeight="1">
      <c r="A145" s="15" t="s">
        <v>17</v>
      </c>
      <c r="B145" s="8">
        <v>8033</v>
      </c>
      <c r="C145" s="11">
        <f>(C141/C133)/12*1000</f>
        <v>14890.875446656457</v>
      </c>
      <c r="D145" s="11">
        <f t="shared" ref="D145:F145" si="46">(D141/D133)/12*1000</f>
        <v>12774.663608562692</v>
      </c>
      <c r="E145" s="11">
        <f t="shared" si="46"/>
        <v>13006.882255389719</v>
      </c>
      <c r="F145" s="11">
        <f t="shared" si="46"/>
        <v>12774.663608562692</v>
      </c>
      <c r="G145" s="11">
        <f t="shared" si="40"/>
        <v>-232.21864682702653</v>
      </c>
      <c r="H145" s="11">
        <f t="shared" si="41"/>
        <v>98.214647889729292</v>
      </c>
      <c r="I145" s="22"/>
      <c r="J145" s="22"/>
    </row>
    <row r="146" spans="1:10" s="2" customFormat="1">
      <c r="A146" s="47"/>
      <c r="B146" s="33"/>
      <c r="C146" s="48"/>
      <c r="D146" s="49"/>
      <c r="E146" s="50"/>
      <c r="F146" s="50"/>
      <c r="G146" s="50"/>
      <c r="H146" s="50"/>
      <c r="I146" s="33"/>
      <c r="J146" s="33"/>
    </row>
    <row r="147" spans="1:10" s="2" customFormat="1">
      <c r="A147" s="47"/>
      <c r="B147" s="33"/>
      <c r="C147" s="48"/>
      <c r="D147" s="49"/>
      <c r="E147" s="50"/>
      <c r="F147" s="50"/>
      <c r="G147" s="50"/>
      <c r="H147" s="50"/>
      <c r="I147" s="33"/>
      <c r="J147" s="33"/>
    </row>
    <row r="148" spans="1:10" s="2" customFormat="1" ht="28.5" customHeight="1">
      <c r="A148" s="37" t="s">
        <v>77</v>
      </c>
      <c r="B148" s="51"/>
      <c r="C148" s="52"/>
      <c r="D148" s="53"/>
      <c r="E148" s="54"/>
      <c r="F148" s="43" t="s">
        <v>78</v>
      </c>
      <c r="G148" s="43"/>
      <c r="H148" s="43"/>
      <c r="I148" s="33"/>
      <c r="J148" s="33"/>
    </row>
    <row r="149" spans="1:10" s="2" customFormat="1">
      <c r="A149" s="33" t="s">
        <v>8</v>
      </c>
      <c r="B149" s="22"/>
      <c r="C149" s="55" t="s">
        <v>9</v>
      </c>
      <c r="D149" s="55"/>
      <c r="E149" s="56"/>
      <c r="F149" s="44" t="s">
        <v>13</v>
      </c>
      <c r="G149" s="44"/>
      <c r="H149" s="44"/>
      <c r="I149" s="33"/>
      <c r="J149" s="33"/>
    </row>
    <row r="150" spans="1:10" s="2" customFormat="1">
      <c r="A150" s="57"/>
      <c r="B150" s="33"/>
      <c r="C150" s="33"/>
      <c r="D150" s="33"/>
      <c r="E150" s="22"/>
      <c r="F150" s="22"/>
      <c r="G150" s="22"/>
      <c r="H150" s="22"/>
      <c r="I150" s="33"/>
      <c r="J150" s="33"/>
    </row>
    <row r="151" spans="1:10" s="2" customFormat="1">
      <c r="A151" s="57"/>
      <c r="B151" s="33"/>
      <c r="C151" s="33"/>
      <c r="D151" s="33"/>
      <c r="E151" s="22"/>
      <c r="F151" s="22"/>
      <c r="G151" s="22"/>
      <c r="H151" s="22"/>
      <c r="I151" s="33"/>
      <c r="J151" s="33"/>
    </row>
    <row r="152" spans="1:10" s="2" customFormat="1">
      <c r="A152" s="57"/>
      <c r="B152" s="33"/>
      <c r="C152" s="33"/>
      <c r="D152" s="33"/>
      <c r="E152" s="22"/>
      <c r="F152" s="22"/>
      <c r="G152" s="22"/>
      <c r="H152" s="22"/>
      <c r="I152" s="33"/>
      <c r="J152" s="33"/>
    </row>
    <row r="153" spans="1:10" s="2" customFormat="1">
      <c r="A153" s="57"/>
      <c r="B153" s="33"/>
      <c r="C153" s="33"/>
      <c r="D153" s="33"/>
      <c r="E153" s="22"/>
      <c r="F153" s="22"/>
      <c r="G153" s="22"/>
      <c r="H153" s="22"/>
      <c r="I153" s="33"/>
      <c r="J153" s="33"/>
    </row>
    <row r="154" spans="1:10" s="2" customFormat="1">
      <c r="A154" s="57"/>
      <c r="B154" s="33"/>
      <c r="C154" s="33"/>
      <c r="D154" s="33"/>
      <c r="E154" s="22"/>
      <c r="F154" s="22"/>
      <c r="G154" s="22"/>
      <c r="H154" s="22"/>
      <c r="I154" s="33"/>
      <c r="J154" s="33"/>
    </row>
    <row r="155" spans="1:10" s="2" customFormat="1">
      <c r="A155" s="57"/>
      <c r="B155" s="33"/>
      <c r="C155" s="33"/>
      <c r="D155" s="33"/>
      <c r="E155" s="22"/>
      <c r="F155" s="22"/>
      <c r="G155" s="22"/>
      <c r="H155" s="22"/>
      <c r="I155" s="33"/>
      <c r="J155" s="33"/>
    </row>
    <row r="156" spans="1:10" s="2" customFormat="1">
      <c r="A156" s="57"/>
      <c r="B156" s="33"/>
      <c r="C156" s="33"/>
      <c r="D156" s="33"/>
      <c r="E156" s="22"/>
      <c r="F156" s="22"/>
      <c r="G156" s="22"/>
      <c r="H156" s="22"/>
      <c r="I156" s="33"/>
      <c r="J156" s="33"/>
    </row>
    <row r="157" spans="1:10" s="2" customFormat="1">
      <c r="A157" s="57"/>
      <c r="B157" s="33"/>
      <c r="C157" s="33"/>
      <c r="D157" s="33"/>
      <c r="E157" s="22"/>
      <c r="F157" s="22"/>
      <c r="G157" s="22"/>
      <c r="H157" s="22"/>
      <c r="I157" s="33"/>
      <c r="J157" s="33"/>
    </row>
    <row r="158" spans="1:10" s="2" customFormat="1">
      <c r="A158" s="57"/>
      <c r="B158" s="33"/>
      <c r="C158" s="33"/>
      <c r="D158" s="33"/>
      <c r="E158" s="22"/>
      <c r="F158" s="22"/>
      <c r="G158" s="22"/>
      <c r="H158" s="22"/>
      <c r="I158" s="33"/>
      <c r="J158" s="33"/>
    </row>
    <row r="159" spans="1:10" s="2" customFormat="1">
      <c r="A159" s="57"/>
      <c r="B159" s="33"/>
      <c r="C159" s="33"/>
      <c r="D159" s="33"/>
      <c r="E159" s="22"/>
      <c r="F159" s="22"/>
      <c r="G159" s="22"/>
      <c r="H159" s="22"/>
      <c r="I159" s="33"/>
      <c r="J159" s="33"/>
    </row>
    <row r="160" spans="1:10" s="2" customFormat="1">
      <c r="A160" s="57"/>
      <c r="B160" s="33"/>
      <c r="C160" s="33"/>
      <c r="D160" s="33"/>
      <c r="E160" s="22"/>
      <c r="F160" s="22"/>
      <c r="G160" s="22"/>
      <c r="H160" s="22"/>
      <c r="I160" s="33"/>
      <c r="J160" s="33"/>
    </row>
    <row r="161" spans="1:10" s="2" customFormat="1">
      <c r="A161" s="57"/>
      <c r="B161" s="33"/>
      <c r="C161" s="33"/>
      <c r="D161" s="33"/>
      <c r="E161" s="22"/>
      <c r="F161" s="22"/>
      <c r="G161" s="22"/>
      <c r="H161" s="22"/>
      <c r="I161" s="33"/>
      <c r="J161" s="33"/>
    </row>
    <row r="162" spans="1:10" s="2" customFormat="1">
      <c r="A162" s="57"/>
      <c r="B162" s="33"/>
      <c r="C162" s="33"/>
      <c r="D162" s="33"/>
      <c r="E162" s="22"/>
      <c r="F162" s="22"/>
      <c r="G162" s="22"/>
      <c r="H162" s="22"/>
      <c r="I162" s="33"/>
      <c r="J162" s="33"/>
    </row>
    <row r="163" spans="1:10" s="2" customFormat="1">
      <c r="A163" s="57"/>
      <c r="B163" s="33"/>
      <c r="C163" s="33"/>
      <c r="D163" s="33"/>
      <c r="E163" s="22"/>
      <c r="F163" s="22"/>
      <c r="G163" s="22"/>
      <c r="H163" s="22"/>
      <c r="I163" s="33"/>
      <c r="J163" s="33"/>
    </row>
    <row r="164" spans="1:10" s="2" customFormat="1">
      <c r="A164" s="57"/>
      <c r="B164" s="33"/>
      <c r="C164" s="33"/>
      <c r="D164" s="33"/>
      <c r="E164" s="22"/>
      <c r="F164" s="22"/>
      <c r="G164" s="22"/>
      <c r="H164" s="22"/>
      <c r="I164" s="33"/>
      <c r="J164" s="33"/>
    </row>
    <row r="165" spans="1:10" s="2" customFormat="1">
      <c r="A165" s="57"/>
      <c r="B165" s="33"/>
      <c r="C165" s="33"/>
      <c r="D165" s="33"/>
      <c r="E165" s="22"/>
      <c r="F165" s="22"/>
      <c r="G165" s="22"/>
      <c r="H165" s="22"/>
      <c r="I165" s="33"/>
      <c r="J165" s="33"/>
    </row>
    <row r="166" spans="1:10" s="2" customFormat="1">
      <c r="A166" s="57"/>
      <c r="B166" s="33"/>
      <c r="C166" s="33"/>
      <c r="D166" s="33"/>
      <c r="E166" s="22"/>
      <c r="F166" s="22"/>
      <c r="G166" s="22"/>
      <c r="H166" s="22"/>
      <c r="I166" s="33"/>
      <c r="J166" s="33"/>
    </row>
    <row r="167" spans="1:10" s="2" customFormat="1">
      <c r="A167" s="57"/>
      <c r="B167" s="33"/>
      <c r="C167" s="33"/>
      <c r="D167" s="33"/>
      <c r="E167" s="22"/>
      <c r="F167" s="22"/>
      <c r="G167" s="22"/>
      <c r="H167" s="22"/>
      <c r="I167" s="33"/>
      <c r="J167" s="33"/>
    </row>
    <row r="168" spans="1:10" s="2" customFormat="1">
      <c r="A168" s="57"/>
      <c r="B168" s="33"/>
      <c r="C168" s="33"/>
      <c r="D168" s="33"/>
      <c r="E168" s="22"/>
      <c r="F168" s="22"/>
      <c r="G168" s="22"/>
      <c r="H168" s="22"/>
      <c r="I168" s="33"/>
      <c r="J168" s="33"/>
    </row>
    <row r="169" spans="1:10" s="2" customFormat="1">
      <c r="A169" s="57"/>
      <c r="B169" s="33"/>
      <c r="C169" s="33"/>
      <c r="D169" s="33"/>
      <c r="E169" s="22"/>
      <c r="F169" s="22"/>
      <c r="G169" s="22"/>
      <c r="H169" s="22"/>
      <c r="I169" s="33"/>
      <c r="J169" s="33"/>
    </row>
    <row r="170" spans="1:10" s="2" customFormat="1">
      <c r="A170" s="57"/>
      <c r="B170" s="33"/>
      <c r="C170" s="33"/>
      <c r="D170" s="33"/>
      <c r="E170" s="22"/>
      <c r="F170" s="22"/>
      <c r="G170" s="22"/>
      <c r="H170" s="22"/>
      <c r="I170" s="33"/>
      <c r="J170" s="33"/>
    </row>
    <row r="171" spans="1:10" s="2" customFormat="1">
      <c r="A171" s="57"/>
      <c r="B171" s="33"/>
      <c r="C171" s="33"/>
      <c r="D171" s="33"/>
      <c r="E171" s="22"/>
      <c r="F171" s="22"/>
      <c r="G171" s="22"/>
      <c r="H171" s="22"/>
      <c r="I171" s="33"/>
      <c r="J171" s="33"/>
    </row>
    <row r="172" spans="1:10" s="2" customFormat="1">
      <c r="A172" s="57"/>
      <c r="B172" s="33"/>
      <c r="C172" s="33"/>
      <c r="D172" s="33"/>
      <c r="E172" s="22"/>
      <c r="F172" s="22"/>
      <c r="G172" s="22"/>
      <c r="H172" s="22"/>
      <c r="I172" s="33"/>
      <c r="J172" s="33"/>
    </row>
    <row r="173" spans="1:10" s="2" customFormat="1">
      <c r="A173" s="57"/>
      <c r="B173" s="33"/>
      <c r="C173" s="33"/>
      <c r="D173" s="33"/>
      <c r="E173" s="22"/>
      <c r="F173" s="22"/>
      <c r="G173" s="22"/>
      <c r="H173" s="22"/>
      <c r="I173" s="33"/>
      <c r="J173" s="33"/>
    </row>
    <row r="174" spans="1:10" s="2" customFormat="1">
      <c r="A174" s="57"/>
      <c r="B174" s="33"/>
      <c r="C174" s="33"/>
      <c r="D174" s="33"/>
      <c r="E174" s="22"/>
      <c r="F174" s="22"/>
      <c r="G174" s="22"/>
      <c r="H174" s="22"/>
      <c r="I174" s="33"/>
      <c r="J174" s="33"/>
    </row>
    <row r="175" spans="1:10" s="2" customFormat="1">
      <c r="A175" s="57"/>
      <c r="B175" s="33"/>
      <c r="C175" s="33"/>
      <c r="D175" s="33"/>
      <c r="E175" s="22"/>
      <c r="F175" s="22"/>
      <c r="G175" s="22"/>
      <c r="H175" s="22"/>
      <c r="I175" s="33"/>
      <c r="J175" s="33"/>
    </row>
    <row r="176" spans="1:10" s="2" customFormat="1">
      <c r="A176" s="57"/>
      <c r="B176" s="33"/>
      <c r="C176" s="33"/>
      <c r="D176" s="33"/>
      <c r="E176" s="22"/>
      <c r="F176" s="22"/>
      <c r="G176" s="22"/>
      <c r="H176" s="22"/>
      <c r="I176" s="33"/>
      <c r="J176" s="33"/>
    </row>
    <row r="177" spans="1:10" s="2" customFormat="1">
      <c r="A177" s="57"/>
      <c r="B177" s="33"/>
      <c r="C177" s="33"/>
      <c r="D177" s="33"/>
      <c r="E177" s="22"/>
      <c r="F177" s="22"/>
      <c r="G177" s="22"/>
      <c r="H177" s="22"/>
      <c r="I177" s="33"/>
      <c r="J177" s="33"/>
    </row>
    <row r="178" spans="1:10" s="2" customFormat="1">
      <c r="A178" s="57"/>
      <c r="B178" s="33"/>
      <c r="C178" s="33"/>
      <c r="D178" s="33"/>
      <c r="E178" s="22"/>
      <c r="F178" s="22"/>
      <c r="G178" s="22"/>
      <c r="H178" s="22"/>
      <c r="I178" s="33"/>
      <c r="J178" s="33"/>
    </row>
    <row r="179" spans="1:10" s="2" customFormat="1">
      <c r="A179" s="57"/>
      <c r="B179" s="33"/>
      <c r="C179" s="33"/>
      <c r="D179" s="33"/>
      <c r="E179" s="22"/>
      <c r="F179" s="22"/>
      <c r="G179" s="22"/>
      <c r="H179" s="22"/>
      <c r="I179" s="33"/>
      <c r="J179" s="33"/>
    </row>
    <row r="180" spans="1:10" s="2" customFormat="1">
      <c r="A180" s="57"/>
      <c r="B180" s="33"/>
      <c r="C180" s="33"/>
      <c r="D180" s="33"/>
      <c r="E180" s="22"/>
      <c r="F180" s="22"/>
      <c r="G180" s="22"/>
      <c r="H180" s="22"/>
      <c r="I180" s="33"/>
      <c r="J180" s="33"/>
    </row>
    <row r="181" spans="1:10" s="2" customFormat="1">
      <c r="A181" s="57"/>
      <c r="B181" s="33"/>
      <c r="C181" s="33"/>
      <c r="D181" s="33"/>
      <c r="E181" s="22"/>
      <c r="F181" s="22"/>
      <c r="G181" s="22"/>
      <c r="H181" s="22"/>
      <c r="I181" s="33"/>
      <c r="J181" s="33"/>
    </row>
    <row r="182" spans="1:10" s="2" customFormat="1">
      <c r="A182" s="57"/>
      <c r="B182" s="33"/>
      <c r="C182" s="33"/>
      <c r="D182" s="33"/>
      <c r="E182" s="22"/>
      <c r="F182" s="22"/>
      <c r="G182" s="22"/>
      <c r="H182" s="22"/>
      <c r="I182" s="33"/>
      <c r="J182" s="33"/>
    </row>
    <row r="183" spans="1:10" s="2" customFormat="1">
      <c r="A183" s="57"/>
      <c r="B183" s="33"/>
      <c r="C183" s="33"/>
      <c r="D183" s="33"/>
      <c r="E183" s="22"/>
      <c r="F183" s="22"/>
      <c r="G183" s="22"/>
      <c r="H183" s="22"/>
      <c r="I183" s="33"/>
      <c r="J183" s="33"/>
    </row>
    <row r="184" spans="1:10" s="2" customFormat="1">
      <c r="A184" s="57"/>
      <c r="B184" s="33"/>
      <c r="C184" s="33"/>
      <c r="D184" s="33"/>
      <c r="E184" s="22"/>
      <c r="F184" s="22"/>
      <c r="G184" s="22"/>
      <c r="H184" s="22"/>
      <c r="I184" s="33"/>
      <c r="J184" s="33"/>
    </row>
    <row r="185" spans="1:10" s="2" customFormat="1">
      <c r="A185" s="57"/>
      <c r="B185" s="33"/>
      <c r="C185" s="33"/>
      <c r="D185" s="33"/>
      <c r="E185" s="22"/>
      <c r="F185" s="22"/>
      <c r="G185" s="22"/>
      <c r="H185" s="22"/>
      <c r="I185" s="33"/>
      <c r="J185" s="33"/>
    </row>
    <row r="186" spans="1:10" s="2" customFormat="1">
      <c r="A186" s="57"/>
      <c r="B186" s="33"/>
      <c r="C186" s="33"/>
      <c r="D186" s="33"/>
      <c r="E186" s="22"/>
      <c r="F186" s="22"/>
      <c r="G186" s="22"/>
      <c r="H186" s="22"/>
      <c r="I186" s="33"/>
      <c r="J186" s="33"/>
    </row>
    <row r="187" spans="1:10" s="2" customFormat="1">
      <c r="A187" s="57"/>
      <c r="B187" s="33"/>
      <c r="C187" s="33"/>
      <c r="D187" s="33"/>
      <c r="E187" s="22"/>
      <c r="F187" s="22"/>
      <c r="G187" s="22"/>
      <c r="H187" s="22"/>
      <c r="I187" s="33"/>
      <c r="J187" s="33"/>
    </row>
    <row r="188" spans="1:10" s="2" customFormat="1">
      <c r="A188" s="57"/>
      <c r="B188" s="33"/>
      <c r="C188" s="33"/>
      <c r="D188" s="33"/>
      <c r="E188" s="22"/>
      <c r="F188" s="22"/>
      <c r="G188" s="22"/>
      <c r="H188" s="22"/>
      <c r="I188" s="33"/>
      <c r="J188" s="33"/>
    </row>
    <row r="189" spans="1:10" s="2" customFormat="1">
      <c r="A189" s="57"/>
      <c r="B189" s="33"/>
      <c r="C189" s="33"/>
      <c r="D189" s="33"/>
      <c r="E189" s="22"/>
      <c r="F189" s="22"/>
      <c r="G189" s="22"/>
      <c r="H189" s="22"/>
      <c r="I189" s="33"/>
      <c r="J189" s="33"/>
    </row>
    <row r="190" spans="1:10" s="2" customFormat="1">
      <c r="A190" s="57"/>
      <c r="B190" s="33"/>
      <c r="C190" s="33"/>
      <c r="D190" s="33"/>
      <c r="E190" s="22"/>
      <c r="F190" s="22"/>
      <c r="G190" s="22"/>
      <c r="H190" s="22"/>
      <c r="I190" s="33"/>
      <c r="J190" s="33"/>
    </row>
    <row r="191" spans="1:10" s="2" customFormat="1">
      <c r="A191" s="57"/>
      <c r="B191" s="33"/>
      <c r="C191" s="33"/>
      <c r="D191" s="33"/>
      <c r="E191" s="22"/>
      <c r="F191" s="22"/>
      <c r="G191" s="22"/>
      <c r="H191" s="22"/>
      <c r="I191" s="33"/>
      <c r="J191" s="33"/>
    </row>
    <row r="192" spans="1:10" s="2" customFormat="1">
      <c r="A192" s="57"/>
      <c r="B192" s="33"/>
      <c r="C192" s="33"/>
      <c r="D192" s="33"/>
      <c r="E192" s="22"/>
      <c r="F192" s="22"/>
      <c r="G192" s="22"/>
      <c r="H192" s="22"/>
      <c r="I192" s="33"/>
      <c r="J192" s="33"/>
    </row>
    <row r="193" spans="1:10" s="2" customFormat="1">
      <c r="A193" s="57"/>
      <c r="B193" s="33"/>
      <c r="C193" s="33"/>
      <c r="D193" s="33"/>
      <c r="E193" s="22"/>
      <c r="F193" s="22"/>
      <c r="G193" s="22"/>
      <c r="H193" s="22"/>
      <c r="I193" s="33"/>
      <c r="J193" s="33"/>
    </row>
    <row r="194" spans="1:10" s="2" customFormat="1">
      <c r="A194" s="57"/>
      <c r="B194" s="33"/>
      <c r="C194" s="33"/>
      <c r="D194" s="33"/>
      <c r="E194" s="22"/>
      <c r="F194" s="22"/>
      <c r="G194" s="22"/>
      <c r="H194" s="22"/>
      <c r="I194" s="33"/>
      <c r="J194" s="33"/>
    </row>
    <row r="195" spans="1:10" s="2" customFormat="1">
      <c r="A195" s="57"/>
      <c r="B195" s="33"/>
      <c r="C195" s="33"/>
      <c r="D195" s="33"/>
      <c r="E195" s="22"/>
      <c r="F195" s="22"/>
      <c r="G195" s="22"/>
      <c r="H195" s="22"/>
      <c r="I195" s="33"/>
      <c r="J195" s="33"/>
    </row>
    <row r="196" spans="1:10" s="2" customFormat="1">
      <c r="A196" s="57"/>
      <c r="B196" s="33"/>
      <c r="C196" s="33"/>
      <c r="D196" s="33"/>
      <c r="E196" s="22"/>
      <c r="F196" s="22"/>
      <c r="G196" s="22"/>
      <c r="H196" s="22"/>
      <c r="I196" s="33"/>
      <c r="J196" s="33"/>
    </row>
    <row r="197" spans="1:10" s="2" customFormat="1">
      <c r="A197" s="57"/>
      <c r="B197" s="33"/>
      <c r="C197" s="33"/>
      <c r="D197" s="33"/>
      <c r="E197" s="22"/>
      <c r="F197" s="22"/>
      <c r="G197" s="22"/>
      <c r="H197" s="22"/>
      <c r="I197" s="33"/>
      <c r="J197" s="33"/>
    </row>
    <row r="198" spans="1:10" s="2" customFormat="1">
      <c r="A198" s="57"/>
      <c r="B198" s="33"/>
      <c r="C198" s="33"/>
      <c r="D198" s="33"/>
      <c r="E198" s="22"/>
      <c r="F198" s="22"/>
      <c r="G198" s="22"/>
      <c r="H198" s="22"/>
      <c r="I198" s="33"/>
      <c r="J198" s="33"/>
    </row>
    <row r="199" spans="1:10" s="2" customFormat="1">
      <c r="A199" s="57"/>
      <c r="B199" s="33"/>
      <c r="C199" s="33"/>
      <c r="D199" s="33"/>
      <c r="E199" s="22"/>
      <c r="F199" s="22"/>
      <c r="G199" s="22"/>
      <c r="H199" s="22"/>
      <c r="I199" s="33"/>
      <c r="J199" s="33"/>
    </row>
    <row r="200" spans="1:10" s="2" customFormat="1">
      <c r="A200" s="57"/>
      <c r="B200" s="33"/>
      <c r="C200" s="33"/>
      <c r="D200" s="33"/>
      <c r="E200" s="22"/>
      <c r="F200" s="22"/>
      <c r="G200" s="22"/>
      <c r="H200" s="22"/>
      <c r="I200" s="33"/>
      <c r="J200" s="33"/>
    </row>
    <row r="201" spans="1:10" s="2" customFormat="1">
      <c r="A201" s="57"/>
      <c r="B201" s="33"/>
      <c r="C201" s="33"/>
      <c r="D201" s="33"/>
      <c r="E201" s="22"/>
      <c r="F201" s="22"/>
      <c r="G201" s="22"/>
      <c r="H201" s="22"/>
      <c r="I201" s="33"/>
      <c r="J201" s="33"/>
    </row>
    <row r="202" spans="1:10" s="2" customFormat="1">
      <c r="A202" s="57"/>
      <c r="B202" s="33"/>
      <c r="C202" s="33"/>
      <c r="D202" s="33"/>
      <c r="E202" s="22"/>
      <c r="F202" s="22"/>
      <c r="G202" s="22"/>
      <c r="H202" s="22"/>
      <c r="I202" s="33"/>
      <c r="J202" s="33"/>
    </row>
    <row r="203" spans="1:10" s="2" customFormat="1">
      <c r="A203" s="57"/>
      <c r="B203" s="33"/>
      <c r="C203" s="33"/>
      <c r="D203" s="33"/>
      <c r="E203" s="22"/>
      <c r="F203" s="22"/>
      <c r="G203" s="22"/>
      <c r="H203" s="22"/>
      <c r="I203" s="33"/>
      <c r="J203" s="33"/>
    </row>
    <row r="204" spans="1:10" s="2" customFormat="1">
      <c r="A204" s="57"/>
      <c r="B204" s="33"/>
      <c r="C204" s="33"/>
      <c r="D204" s="33"/>
      <c r="E204" s="22"/>
      <c r="F204" s="22"/>
      <c r="G204" s="22"/>
      <c r="H204" s="22"/>
      <c r="I204" s="33"/>
      <c r="J204" s="33"/>
    </row>
    <row r="205" spans="1:10" s="2" customFormat="1">
      <c r="A205" s="57"/>
      <c r="B205" s="33"/>
      <c r="C205" s="33"/>
      <c r="D205" s="33"/>
      <c r="E205" s="22"/>
      <c r="F205" s="22"/>
      <c r="G205" s="22"/>
      <c r="H205" s="22"/>
      <c r="I205" s="33"/>
      <c r="J205" s="33"/>
    </row>
    <row r="206" spans="1:10" s="2" customFormat="1">
      <c r="A206" s="57"/>
      <c r="B206" s="33"/>
      <c r="C206" s="33"/>
      <c r="D206" s="33"/>
      <c r="E206" s="22"/>
      <c r="F206" s="22"/>
      <c r="G206" s="22"/>
      <c r="H206" s="22"/>
      <c r="I206" s="33"/>
      <c r="J206" s="33"/>
    </row>
    <row r="207" spans="1:10" s="2" customFormat="1">
      <c r="A207" s="57"/>
      <c r="B207" s="33"/>
      <c r="C207" s="33"/>
      <c r="D207" s="33"/>
      <c r="E207" s="22"/>
      <c r="F207" s="22"/>
      <c r="G207" s="22"/>
      <c r="H207" s="22"/>
      <c r="I207" s="33"/>
      <c r="J207" s="33"/>
    </row>
    <row r="208" spans="1:10" s="2" customFormat="1">
      <c r="A208" s="57"/>
      <c r="B208" s="33"/>
      <c r="C208" s="33"/>
      <c r="D208" s="33"/>
      <c r="E208" s="22"/>
      <c r="F208" s="22"/>
      <c r="G208" s="22"/>
      <c r="H208" s="22"/>
      <c r="I208" s="33"/>
      <c r="J208" s="33"/>
    </row>
    <row r="209" spans="1:10" s="2" customFormat="1">
      <c r="A209" s="57"/>
      <c r="B209" s="33"/>
      <c r="C209" s="33"/>
      <c r="D209" s="33"/>
      <c r="E209" s="22"/>
      <c r="F209" s="22"/>
      <c r="G209" s="22"/>
      <c r="H209" s="22"/>
      <c r="I209" s="33"/>
      <c r="J209" s="33"/>
    </row>
    <row r="210" spans="1:10" s="2" customFormat="1">
      <c r="A210" s="57"/>
      <c r="B210" s="33"/>
      <c r="C210" s="33"/>
      <c r="D210" s="33"/>
      <c r="E210" s="22"/>
      <c r="F210" s="22"/>
      <c r="G210" s="22"/>
      <c r="H210" s="22"/>
      <c r="I210" s="33"/>
      <c r="J210" s="33"/>
    </row>
    <row r="211" spans="1:10" s="2" customFormat="1">
      <c r="A211" s="57"/>
      <c r="B211" s="33"/>
      <c r="C211" s="33"/>
      <c r="D211" s="33"/>
      <c r="E211" s="22"/>
      <c r="F211" s="22"/>
      <c r="G211" s="22"/>
      <c r="H211" s="22"/>
      <c r="I211" s="33"/>
      <c r="J211" s="33"/>
    </row>
    <row r="212" spans="1:10" s="2" customFormat="1">
      <c r="A212" s="57"/>
      <c r="B212" s="33"/>
      <c r="C212" s="33"/>
      <c r="D212" s="33"/>
      <c r="E212" s="22"/>
      <c r="F212" s="22"/>
      <c r="G212" s="22"/>
      <c r="H212" s="22"/>
      <c r="I212" s="33"/>
      <c r="J212" s="33"/>
    </row>
    <row r="213" spans="1:10" s="2" customFormat="1">
      <c r="A213" s="57"/>
      <c r="B213" s="33"/>
      <c r="C213" s="33"/>
      <c r="D213" s="33"/>
      <c r="E213" s="22"/>
      <c r="F213" s="22"/>
      <c r="G213" s="22"/>
      <c r="H213" s="22"/>
      <c r="I213" s="33"/>
      <c r="J213" s="33"/>
    </row>
    <row r="214" spans="1:10" s="2" customFormat="1">
      <c r="A214" s="57"/>
      <c r="B214" s="33"/>
      <c r="C214" s="33"/>
      <c r="D214" s="33"/>
      <c r="E214" s="22"/>
      <c r="F214" s="22"/>
      <c r="G214" s="22"/>
      <c r="H214" s="22"/>
      <c r="I214" s="33"/>
      <c r="J214" s="33"/>
    </row>
    <row r="215" spans="1:10" s="2" customFormat="1">
      <c r="A215" s="57"/>
      <c r="B215" s="33"/>
      <c r="C215" s="33"/>
      <c r="D215" s="33"/>
      <c r="E215" s="22"/>
      <c r="F215" s="22"/>
      <c r="G215" s="22"/>
      <c r="H215" s="22"/>
      <c r="I215" s="33"/>
      <c r="J215" s="33"/>
    </row>
    <row r="216" spans="1:10" s="2" customFormat="1">
      <c r="A216" s="57"/>
      <c r="B216" s="33"/>
      <c r="C216" s="33"/>
      <c r="D216" s="33"/>
      <c r="E216" s="22"/>
      <c r="F216" s="22"/>
      <c r="G216" s="22"/>
      <c r="H216" s="22"/>
      <c r="I216" s="33"/>
      <c r="J216" s="33"/>
    </row>
    <row r="217" spans="1:10" s="2" customFormat="1">
      <c r="A217" s="57"/>
      <c r="B217" s="33"/>
      <c r="C217" s="33"/>
      <c r="D217" s="33"/>
      <c r="E217" s="22"/>
      <c r="F217" s="22"/>
      <c r="G217" s="22"/>
      <c r="H217" s="22"/>
      <c r="I217" s="33"/>
      <c r="J217" s="33"/>
    </row>
    <row r="218" spans="1:10" s="2" customFormat="1">
      <c r="A218" s="57"/>
      <c r="B218" s="33"/>
      <c r="C218" s="33"/>
      <c r="D218" s="33"/>
      <c r="E218" s="22"/>
      <c r="F218" s="22"/>
      <c r="G218" s="22"/>
      <c r="H218" s="22"/>
      <c r="I218" s="33"/>
      <c r="J218" s="33"/>
    </row>
    <row r="219" spans="1:10" s="2" customFormat="1">
      <c r="A219" s="57"/>
      <c r="B219" s="33"/>
      <c r="C219" s="33"/>
      <c r="D219" s="33"/>
      <c r="E219" s="22"/>
      <c r="F219" s="22"/>
      <c r="G219" s="22"/>
      <c r="H219" s="22"/>
      <c r="I219" s="33"/>
      <c r="J219" s="33"/>
    </row>
    <row r="220" spans="1:10" s="2" customFormat="1">
      <c r="A220" s="57"/>
      <c r="B220" s="33"/>
      <c r="C220" s="33"/>
      <c r="D220" s="33"/>
      <c r="E220" s="22"/>
      <c r="F220" s="22"/>
      <c r="G220" s="22"/>
      <c r="H220" s="22"/>
      <c r="I220" s="33"/>
      <c r="J220" s="33"/>
    </row>
    <row r="221" spans="1:10" s="2" customFormat="1">
      <c r="A221" s="57"/>
      <c r="B221" s="33"/>
      <c r="C221" s="33"/>
      <c r="D221" s="33"/>
      <c r="E221" s="22"/>
      <c r="F221" s="22"/>
      <c r="G221" s="22"/>
      <c r="H221" s="22"/>
      <c r="I221" s="33"/>
      <c r="J221" s="33"/>
    </row>
    <row r="222" spans="1:10" s="2" customFormat="1">
      <c r="A222" s="57"/>
      <c r="B222" s="33"/>
      <c r="C222" s="33"/>
      <c r="D222" s="33"/>
      <c r="E222" s="22"/>
      <c r="F222" s="22"/>
      <c r="G222" s="22"/>
      <c r="H222" s="22"/>
      <c r="I222" s="33"/>
      <c r="J222" s="33"/>
    </row>
    <row r="223" spans="1:10" s="2" customFormat="1">
      <c r="A223" s="57"/>
      <c r="B223" s="33"/>
      <c r="C223" s="33"/>
      <c r="D223" s="33"/>
      <c r="E223" s="22"/>
      <c r="F223" s="22"/>
      <c r="G223" s="22"/>
      <c r="H223" s="22"/>
      <c r="I223" s="33"/>
      <c r="J223" s="33"/>
    </row>
    <row r="224" spans="1:10" s="2" customFormat="1">
      <c r="A224" s="57"/>
      <c r="B224" s="33"/>
      <c r="C224" s="33"/>
      <c r="D224" s="33"/>
      <c r="E224" s="22"/>
      <c r="F224" s="22"/>
      <c r="G224" s="22"/>
      <c r="H224" s="22"/>
      <c r="I224" s="33"/>
      <c r="J224" s="33"/>
    </row>
    <row r="225" spans="1:10" s="2" customFormat="1">
      <c r="A225" s="57"/>
      <c r="B225" s="33"/>
      <c r="C225" s="33"/>
      <c r="D225" s="33"/>
      <c r="E225" s="22"/>
      <c r="F225" s="22"/>
      <c r="G225" s="22"/>
      <c r="H225" s="22"/>
      <c r="I225" s="33"/>
      <c r="J225" s="33"/>
    </row>
    <row r="226" spans="1:10" s="2" customFormat="1">
      <c r="A226" s="57"/>
      <c r="B226" s="33"/>
      <c r="C226" s="33"/>
      <c r="D226" s="33"/>
      <c r="E226" s="22"/>
      <c r="F226" s="22"/>
      <c r="G226" s="22"/>
      <c r="H226" s="22"/>
      <c r="I226" s="33"/>
      <c r="J226" s="33"/>
    </row>
    <row r="227" spans="1:10" s="2" customFormat="1">
      <c r="A227" s="57"/>
      <c r="B227" s="33"/>
      <c r="C227" s="33"/>
      <c r="D227" s="33"/>
      <c r="E227" s="22"/>
      <c r="F227" s="22"/>
      <c r="G227" s="22"/>
      <c r="H227" s="22"/>
      <c r="I227" s="33"/>
      <c r="J227" s="33"/>
    </row>
    <row r="228" spans="1:10" s="2" customFormat="1">
      <c r="A228" s="57"/>
      <c r="B228" s="33"/>
      <c r="C228" s="33"/>
      <c r="D228" s="33"/>
      <c r="E228" s="22"/>
      <c r="F228" s="22"/>
      <c r="G228" s="22"/>
      <c r="H228" s="22"/>
      <c r="I228" s="33"/>
      <c r="J228" s="33"/>
    </row>
    <row r="229" spans="1:10" s="2" customFormat="1">
      <c r="A229" s="57"/>
      <c r="B229" s="33"/>
      <c r="C229" s="33"/>
      <c r="D229" s="33"/>
      <c r="E229" s="22"/>
      <c r="F229" s="22"/>
      <c r="G229" s="22"/>
      <c r="H229" s="22"/>
      <c r="I229" s="33"/>
      <c r="J229" s="33"/>
    </row>
    <row r="230" spans="1:10" s="2" customFormat="1">
      <c r="A230" s="57"/>
      <c r="B230" s="33"/>
      <c r="C230" s="33"/>
      <c r="D230" s="33"/>
      <c r="E230" s="22"/>
      <c r="F230" s="22"/>
      <c r="G230" s="22"/>
      <c r="H230" s="22"/>
      <c r="I230" s="33"/>
      <c r="J230" s="33"/>
    </row>
    <row r="231" spans="1:10" s="2" customFormat="1">
      <c r="A231" s="57"/>
      <c r="B231" s="33"/>
      <c r="C231" s="33"/>
      <c r="D231" s="33"/>
      <c r="E231" s="22"/>
      <c r="F231" s="22"/>
      <c r="G231" s="22"/>
      <c r="H231" s="22"/>
      <c r="I231" s="33"/>
      <c r="J231" s="33"/>
    </row>
    <row r="232" spans="1:10" s="2" customFormat="1">
      <c r="A232" s="57"/>
      <c r="B232" s="33"/>
      <c r="C232" s="33"/>
      <c r="D232" s="33"/>
      <c r="E232" s="22"/>
      <c r="F232" s="22"/>
      <c r="G232" s="22"/>
      <c r="H232" s="22"/>
      <c r="I232" s="33"/>
      <c r="J232" s="33"/>
    </row>
    <row r="233" spans="1:10" s="2" customFormat="1">
      <c r="A233" s="57"/>
      <c r="B233" s="33"/>
      <c r="C233" s="33"/>
      <c r="D233" s="33"/>
      <c r="E233" s="22"/>
      <c r="F233" s="22"/>
      <c r="G233" s="22"/>
      <c r="H233" s="22"/>
      <c r="I233" s="33"/>
      <c r="J233" s="33"/>
    </row>
    <row r="234" spans="1:10" s="2" customFormat="1">
      <c r="A234" s="57"/>
      <c r="B234" s="33"/>
      <c r="C234" s="33"/>
      <c r="D234" s="33"/>
      <c r="E234" s="22"/>
      <c r="F234" s="22"/>
      <c r="G234" s="22"/>
      <c r="H234" s="22"/>
      <c r="I234" s="33"/>
      <c r="J234" s="33"/>
    </row>
    <row r="235" spans="1:10" s="2" customFormat="1">
      <c r="A235" s="57"/>
      <c r="B235" s="33"/>
      <c r="C235" s="33"/>
      <c r="D235" s="33"/>
      <c r="E235" s="22"/>
      <c r="F235" s="22"/>
      <c r="G235" s="22"/>
      <c r="H235" s="22"/>
      <c r="I235" s="33"/>
      <c r="J235" s="33"/>
    </row>
    <row r="236" spans="1:10" s="2" customFormat="1">
      <c r="A236" s="57"/>
      <c r="B236" s="33"/>
      <c r="C236" s="33"/>
      <c r="D236" s="33"/>
      <c r="E236" s="22"/>
      <c r="F236" s="22"/>
      <c r="G236" s="22"/>
      <c r="H236" s="22"/>
      <c r="I236" s="33"/>
      <c r="J236" s="33"/>
    </row>
    <row r="237" spans="1:10" s="2" customFormat="1">
      <c r="A237" s="57"/>
      <c r="B237" s="33"/>
      <c r="C237" s="33"/>
      <c r="D237" s="33"/>
      <c r="E237" s="22"/>
      <c r="F237" s="22"/>
      <c r="G237" s="22"/>
      <c r="H237" s="22"/>
      <c r="I237" s="33"/>
      <c r="J237" s="33"/>
    </row>
    <row r="238" spans="1:10" s="2" customFormat="1">
      <c r="A238" s="57"/>
      <c r="B238" s="33"/>
      <c r="C238" s="33"/>
      <c r="D238" s="33"/>
      <c r="E238" s="22"/>
      <c r="F238" s="22"/>
      <c r="G238" s="22"/>
      <c r="H238" s="22"/>
      <c r="I238" s="33"/>
      <c r="J238" s="33"/>
    </row>
    <row r="239" spans="1:10" s="2" customFormat="1">
      <c r="A239" s="57"/>
      <c r="B239" s="33"/>
      <c r="C239" s="33"/>
      <c r="D239" s="33"/>
      <c r="E239" s="22"/>
      <c r="F239" s="22"/>
      <c r="G239" s="22"/>
      <c r="H239" s="22"/>
      <c r="I239" s="33"/>
      <c r="J239" s="33"/>
    </row>
    <row r="240" spans="1:10" s="2" customFormat="1">
      <c r="A240" s="57"/>
      <c r="B240" s="33"/>
      <c r="C240" s="33"/>
      <c r="D240" s="33"/>
      <c r="E240" s="22"/>
      <c r="F240" s="22"/>
      <c r="G240" s="22"/>
      <c r="H240" s="22"/>
      <c r="I240" s="33"/>
      <c r="J240" s="33"/>
    </row>
    <row r="241" spans="1:8" s="2" customFormat="1">
      <c r="A241" s="3"/>
      <c r="D241" s="38"/>
      <c r="E241" s="1"/>
      <c r="F241" s="1"/>
      <c r="G241" s="1"/>
      <c r="H241" s="1"/>
    </row>
    <row r="242" spans="1:8" s="2" customFormat="1">
      <c r="A242" s="3"/>
      <c r="D242" s="38"/>
      <c r="E242" s="1"/>
      <c r="F242" s="1"/>
      <c r="G242" s="1"/>
      <c r="H242" s="1"/>
    </row>
    <row r="243" spans="1:8" s="2" customFormat="1">
      <c r="A243" s="3"/>
      <c r="D243" s="38"/>
      <c r="E243" s="1"/>
      <c r="F243" s="1"/>
      <c r="G243" s="1"/>
      <c r="H243" s="1"/>
    </row>
    <row r="244" spans="1:8" s="2" customFormat="1">
      <c r="A244" s="3"/>
      <c r="D244" s="38"/>
      <c r="E244" s="1"/>
      <c r="F244" s="1"/>
      <c r="G244" s="1"/>
      <c r="H244" s="1"/>
    </row>
    <row r="245" spans="1:8" s="2" customFormat="1">
      <c r="A245" s="3"/>
      <c r="D245" s="38"/>
      <c r="E245" s="1"/>
      <c r="F245" s="1"/>
      <c r="G245" s="1"/>
      <c r="H245" s="1"/>
    </row>
    <row r="246" spans="1:8" s="2" customFormat="1">
      <c r="A246" s="3"/>
      <c r="D246" s="38"/>
      <c r="E246" s="1"/>
      <c r="F246" s="1"/>
      <c r="G246" s="1"/>
      <c r="H246" s="1"/>
    </row>
    <row r="247" spans="1:8" s="2" customFormat="1">
      <c r="A247" s="3"/>
      <c r="D247" s="38"/>
      <c r="E247" s="1"/>
      <c r="F247" s="1"/>
      <c r="G247" s="1"/>
      <c r="H247" s="1"/>
    </row>
    <row r="248" spans="1:8" s="2" customFormat="1">
      <c r="A248" s="3"/>
      <c r="D248" s="38"/>
      <c r="E248" s="1"/>
      <c r="F248" s="1"/>
      <c r="G248" s="1"/>
      <c r="H248" s="1"/>
    </row>
    <row r="249" spans="1:8" s="2" customFormat="1">
      <c r="A249" s="3"/>
      <c r="D249" s="38"/>
      <c r="E249" s="1"/>
      <c r="F249" s="1"/>
      <c r="G249" s="1"/>
      <c r="H249" s="1"/>
    </row>
    <row r="250" spans="1:8" s="2" customFormat="1">
      <c r="A250" s="3"/>
      <c r="D250" s="38"/>
      <c r="E250" s="1"/>
      <c r="F250" s="1"/>
      <c r="G250" s="1"/>
      <c r="H250" s="1"/>
    </row>
    <row r="251" spans="1:8" s="2" customFormat="1">
      <c r="A251" s="3"/>
      <c r="D251" s="38"/>
      <c r="E251" s="1"/>
      <c r="F251" s="1"/>
      <c r="G251" s="1"/>
      <c r="H251" s="1"/>
    </row>
    <row r="252" spans="1:8" s="2" customFormat="1">
      <c r="A252" s="3"/>
      <c r="D252" s="38"/>
      <c r="E252" s="1"/>
      <c r="F252" s="1"/>
      <c r="G252" s="1"/>
      <c r="H252" s="1"/>
    </row>
    <row r="253" spans="1:8" s="2" customFormat="1">
      <c r="A253" s="3"/>
      <c r="D253" s="38"/>
      <c r="E253" s="1"/>
      <c r="F253" s="1"/>
      <c r="G253" s="1"/>
      <c r="H253" s="1"/>
    </row>
    <row r="254" spans="1:8" s="2" customFormat="1">
      <c r="A254" s="3"/>
      <c r="D254" s="38"/>
      <c r="E254" s="1"/>
      <c r="F254" s="1"/>
      <c r="G254" s="1"/>
      <c r="H254" s="1"/>
    </row>
    <row r="255" spans="1:8" s="2" customFormat="1">
      <c r="A255" s="3"/>
      <c r="D255" s="38"/>
      <c r="E255" s="1"/>
      <c r="F255" s="1"/>
      <c r="G255" s="1"/>
      <c r="H255" s="1"/>
    </row>
    <row r="256" spans="1:8" s="2" customFormat="1">
      <c r="A256" s="3"/>
      <c r="D256" s="38"/>
      <c r="E256" s="1"/>
      <c r="F256" s="1"/>
      <c r="G256" s="1"/>
      <c r="H256" s="1"/>
    </row>
    <row r="257" spans="1:8" s="2" customFormat="1">
      <c r="A257" s="3"/>
      <c r="D257" s="38"/>
      <c r="E257" s="1"/>
      <c r="F257" s="1"/>
      <c r="G257" s="1"/>
      <c r="H257" s="1"/>
    </row>
    <row r="258" spans="1:8" s="2" customFormat="1">
      <c r="A258" s="3"/>
      <c r="D258" s="38"/>
      <c r="E258" s="1"/>
      <c r="F258" s="1"/>
      <c r="G258" s="1"/>
      <c r="H258" s="1"/>
    </row>
    <row r="259" spans="1:8" s="2" customFormat="1">
      <c r="A259" s="3"/>
      <c r="D259" s="38"/>
      <c r="E259" s="1"/>
      <c r="F259" s="1"/>
      <c r="G259" s="1"/>
      <c r="H259" s="1"/>
    </row>
    <row r="260" spans="1:8" s="2" customFormat="1">
      <c r="A260" s="3"/>
      <c r="D260" s="38"/>
      <c r="E260" s="1"/>
      <c r="F260" s="1"/>
      <c r="G260" s="1"/>
      <c r="H260" s="1"/>
    </row>
    <row r="261" spans="1:8" s="2" customFormat="1">
      <c r="A261" s="3"/>
      <c r="D261" s="38"/>
      <c r="E261" s="1"/>
      <c r="F261" s="1"/>
      <c r="G261" s="1"/>
      <c r="H261" s="1"/>
    </row>
    <row r="262" spans="1:8" s="2" customFormat="1">
      <c r="A262" s="3"/>
      <c r="D262" s="38"/>
      <c r="E262" s="1"/>
      <c r="F262" s="1"/>
      <c r="G262" s="1"/>
      <c r="H262" s="1"/>
    </row>
    <row r="263" spans="1:8" s="2" customFormat="1">
      <c r="A263" s="3"/>
      <c r="D263" s="38"/>
      <c r="E263" s="1"/>
      <c r="F263" s="1"/>
      <c r="G263" s="1"/>
      <c r="H263" s="1"/>
    </row>
    <row r="264" spans="1:8" s="2" customFormat="1">
      <c r="A264" s="3"/>
      <c r="D264" s="38"/>
      <c r="E264" s="1"/>
      <c r="F264" s="1"/>
      <c r="G264" s="1"/>
      <c r="H264" s="1"/>
    </row>
    <row r="265" spans="1:8" s="2" customFormat="1">
      <c r="A265" s="3"/>
      <c r="D265" s="38"/>
      <c r="E265" s="1"/>
      <c r="F265" s="1"/>
      <c r="G265" s="1"/>
      <c r="H265" s="1"/>
    </row>
    <row r="266" spans="1:8" s="2" customFormat="1">
      <c r="A266" s="3"/>
      <c r="D266" s="38"/>
      <c r="E266" s="1"/>
      <c r="F266" s="1"/>
      <c r="G266" s="1"/>
      <c r="H266" s="1"/>
    </row>
    <row r="267" spans="1:8" s="2" customFormat="1">
      <c r="A267" s="3"/>
      <c r="D267" s="38"/>
      <c r="E267" s="1"/>
      <c r="F267" s="1"/>
      <c r="G267" s="1"/>
      <c r="H267" s="1"/>
    </row>
    <row r="268" spans="1:8" s="2" customFormat="1">
      <c r="A268" s="3"/>
      <c r="D268" s="38"/>
      <c r="E268" s="1"/>
      <c r="F268" s="1"/>
      <c r="G268" s="1"/>
      <c r="H268" s="1"/>
    </row>
    <row r="269" spans="1:8" s="2" customFormat="1">
      <c r="A269" s="3"/>
      <c r="D269" s="38"/>
      <c r="E269" s="1"/>
      <c r="F269" s="1"/>
      <c r="G269" s="1"/>
      <c r="H269" s="1"/>
    </row>
    <row r="270" spans="1:8" s="2" customFormat="1">
      <c r="A270" s="3"/>
      <c r="D270" s="38"/>
      <c r="E270" s="1"/>
      <c r="F270" s="1"/>
      <c r="G270" s="1"/>
      <c r="H270" s="1"/>
    </row>
    <row r="271" spans="1:8" s="2" customFormat="1">
      <c r="A271" s="3"/>
      <c r="D271" s="38"/>
      <c r="E271" s="1"/>
      <c r="F271" s="1"/>
      <c r="G271" s="1"/>
      <c r="H271" s="1"/>
    </row>
    <row r="272" spans="1:8" s="2" customFormat="1">
      <c r="A272" s="3"/>
      <c r="D272" s="38"/>
      <c r="E272" s="1"/>
      <c r="F272" s="1"/>
      <c r="G272" s="1"/>
      <c r="H272" s="1"/>
    </row>
    <row r="273" spans="1:8" s="2" customFormat="1">
      <c r="A273" s="3"/>
      <c r="D273" s="38"/>
      <c r="E273" s="1"/>
      <c r="F273" s="1"/>
      <c r="G273" s="1"/>
      <c r="H273" s="1"/>
    </row>
    <row r="274" spans="1:8" s="2" customFormat="1">
      <c r="A274" s="3"/>
      <c r="D274" s="38"/>
      <c r="E274" s="1"/>
      <c r="F274" s="1"/>
      <c r="G274" s="1"/>
      <c r="H274" s="1"/>
    </row>
    <row r="275" spans="1:8" s="2" customFormat="1">
      <c r="A275" s="3"/>
      <c r="D275" s="38"/>
      <c r="E275" s="1"/>
      <c r="F275" s="1"/>
      <c r="G275" s="1"/>
      <c r="H275" s="1"/>
    </row>
    <row r="276" spans="1:8" s="2" customFormat="1">
      <c r="A276" s="3"/>
      <c r="D276" s="38"/>
      <c r="E276" s="1"/>
      <c r="F276" s="1"/>
      <c r="G276" s="1"/>
      <c r="H276" s="1"/>
    </row>
    <row r="277" spans="1:8" s="2" customFormat="1">
      <c r="A277" s="3"/>
      <c r="D277" s="38"/>
      <c r="E277" s="1"/>
      <c r="F277" s="1"/>
      <c r="G277" s="1"/>
      <c r="H277" s="1"/>
    </row>
    <row r="278" spans="1:8" s="2" customFormat="1">
      <c r="A278" s="3"/>
      <c r="D278" s="38"/>
      <c r="E278" s="1"/>
      <c r="F278" s="1"/>
      <c r="G278" s="1"/>
      <c r="H278" s="1"/>
    </row>
    <row r="279" spans="1:8" s="2" customFormat="1">
      <c r="A279" s="3"/>
      <c r="D279" s="38"/>
      <c r="E279" s="1"/>
      <c r="F279" s="1"/>
      <c r="G279" s="1"/>
      <c r="H279" s="1"/>
    </row>
    <row r="280" spans="1:8" s="2" customFormat="1">
      <c r="A280" s="3"/>
      <c r="D280" s="38"/>
      <c r="E280" s="1"/>
      <c r="F280" s="1"/>
      <c r="G280" s="1"/>
      <c r="H280" s="1"/>
    </row>
    <row r="281" spans="1:8" s="2" customFormat="1">
      <c r="A281" s="3"/>
      <c r="D281" s="38"/>
      <c r="E281" s="1"/>
      <c r="F281" s="1"/>
      <c r="G281" s="1"/>
      <c r="H281" s="1"/>
    </row>
    <row r="282" spans="1:8" s="2" customFormat="1">
      <c r="A282" s="3"/>
      <c r="D282" s="38"/>
      <c r="E282" s="1"/>
      <c r="F282" s="1"/>
      <c r="G282" s="1"/>
      <c r="H282" s="1"/>
    </row>
    <row r="283" spans="1:8" s="2" customFormat="1">
      <c r="A283" s="3"/>
      <c r="D283" s="38"/>
      <c r="E283" s="1"/>
      <c r="F283" s="1"/>
      <c r="G283" s="1"/>
      <c r="H283" s="1"/>
    </row>
    <row r="284" spans="1:8" s="2" customFormat="1">
      <c r="A284" s="3"/>
      <c r="D284" s="38"/>
      <c r="E284" s="1"/>
      <c r="F284" s="1"/>
      <c r="G284" s="1"/>
      <c r="H284" s="1"/>
    </row>
    <row r="285" spans="1:8" s="2" customFormat="1">
      <c r="A285" s="3"/>
      <c r="D285" s="38"/>
      <c r="E285" s="1"/>
      <c r="F285" s="1"/>
      <c r="G285" s="1"/>
      <c r="H285" s="1"/>
    </row>
    <row r="286" spans="1:8" s="2" customFormat="1">
      <c r="A286" s="3"/>
      <c r="D286" s="38"/>
      <c r="E286" s="1"/>
      <c r="F286" s="1"/>
      <c r="G286" s="1"/>
      <c r="H286" s="1"/>
    </row>
    <row r="287" spans="1:8" s="2" customFormat="1">
      <c r="A287" s="3"/>
      <c r="D287" s="38"/>
      <c r="E287" s="1"/>
      <c r="F287" s="1"/>
      <c r="G287" s="1"/>
      <c r="H287" s="1"/>
    </row>
    <row r="288" spans="1:8" s="2" customFormat="1">
      <c r="A288" s="3"/>
      <c r="D288" s="38"/>
      <c r="E288" s="1"/>
      <c r="F288" s="1"/>
      <c r="G288" s="1"/>
      <c r="H288" s="1"/>
    </row>
    <row r="289" spans="1:8" s="2" customFormat="1">
      <c r="A289" s="3"/>
      <c r="D289" s="38"/>
      <c r="E289" s="1"/>
      <c r="F289" s="1"/>
      <c r="G289" s="1"/>
      <c r="H289" s="1"/>
    </row>
    <row r="290" spans="1:8" s="2" customFormat="1">
      <c r="A290" s="3"/>
      <c r="D290" s="38"/>
      <c r="E290" s="1"/>
      <c r="F290" s="1"/>
      <c r="G290" s="1"/>
      <c r="H290" s="1"/>
    </row>
    <row r="291" spans="1:8" s="2" customFormat="1">
      <c r="A291" s="3"/>
      <c r="D291" s="38"/>
      <c r="E291" s="1"/>
      <c r="F291" s="1"/>
      <c r="G291" s="1"/>
      <c r="H291" s="1"/>
    </row>
    <row r="292" spans="1:8" s="2" customFormat="1">
      <c r="A292" s="3"/>
      <c r="D292" s="38"/>
      <c r="E292" s="1"/>
      <c r="F292" s="1"/>
      <c r="G292" s="1"/>
      <c r="H292" s="1"/>
    </row>
    <row r="293" spans="1:8" s="2" customFormat="1">
      <c r="A293" s="3"/>
      <c r="D293" s="38"/>
      <c r="E293" s="1"/>
      <c r="F293" s="1"/>
      <c r="G293" s="1"/>
      <c r="H293" s="1"/>
    </row>
    <row r="294" spans="1:8" s="2" customFormat="1">
      <c r="A294" s="3"/>
      <c r="D294" s="38"/>
      <c r="E294" s="1"/>
      <c r="F294" s="1"/>
      <c r="G294" s="1"/>
      <c r="H294" s="1"/>
    </row>
    <row r="295" spans="1:8" s="2" customFormat="1">
      <c r="A295" s="3"/>
      <c r="D295" s="38"/>
      <c r="E295" s="1"/>
      <c r="F295" s="1"/>
      <c r="G295" s="1"/>
      <c r="H295" s="1"/>
    </row>
    <row r="296" spans="1:8" s="2" customFormat="1">
      <c r="A296" s="3"/>
      <c r="D296" s="38"/>
      <c r="E296" s="1"/>
      <c r="F296" s="1"/>
      <c r="G296" s="1"/>
      <c r="H296" s="1"/>
    </row>
    <row r="297" spans="1:8" s="2" customFormat="1">
      <c r="A297" s="3"/>
      <c r="D297" s="38"/>
      <c r="E297" s="1"/>
      <c r="F297" s="1"/>
      <c r="G297" s="1"/>
      <c r="H297" s="1"/>
    </row>
    <row r="298" spans="1:8" s="2" customFormat="1">
      <c r="A298" s="3"/>
      <c r="D298" s="38"/>
      <c r="E298" s="1"/>
      <c r="F298" s="1"/>
      <c r="G298" s="1"/>
      <c r="H298" s="1"/>
    </row>
    <row r="299" spans="1:8" s="2" customFormat="1">
      <c r="A299" s="3"/>
      <c r="D299" s="38"/>
      <c r="E299" s="1"/>
      <c r="F299" s="1"/>
      <c r="G299" s="1"/>
      <c r="H299" s="1"/>
    </row>
    <row r="300" spans="1:8" s="2" customFormat="1">
      <c r="A300" s="3"/>
      <c r="D300" s="38"/>
      <c r="E300" s="1"/>
      <c r="F300" s="1"/>
      <c r="G300" s="1"/>
      <c r="H300" s="1"/>
    </row>
  </sheetData>
  <mergeCells count="20">
    <mergeCell ref="C149:D149"/>
    <mergeCell ref="C148:D148"/>
    <mergeCell ref="A127:H127"/>
    <mergeCell ref="F148:H148"/>
    <mergeCell ref="F149:H149"/>
    <mergeCell ref="A128:A129"/>
    <mergeCell ref="B128:B129"/>
    <mergeCell ref="A44:H44"/>
    <mergeCell ref="C128:D128"/>
    <mergeCell ref="E128:H128"/>
    <mergeCell ref="A2:H2"/>
    <mergeCell ref="A1:H1"/>
    <mergeCell ref="A51:H51"/>
    <mergeCell ref="A118:H118"/>
    <mergeCell ref="A4:A5"/>
    <mergeCell ref="B4:B5"/>
    <mergeCell ref="A7:H7"/>
    <mergeCell ref="E4:H4"/>
    <mergeCell ref="C4:D4"/>
    <mergeCell ref="A69:H69"/>
  </mergeCells>
  <phoneticPr fontId="3" type="noConversion"/>
  <pageMargins left="0.39370078740157483" right="0.39370078740157483" top="0.78740157480314965" bottom="0.39370078740157483" header="0.39370078740157483" footer="0.19685039370078741"/>
  <pageSetup paperSize="9" scale="70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Звіт про виконання показ фінпла</vt:lpstr>
      <vt:lpstr>'Звіт про виконання показ фінпла'!Заголовки_для_печати</vt:lpstr>
      <vt:lpstr>'Звіт про виконання показ фінпла'!Область_печати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Мельник Олена Володимирівна</dc:creator>
  <cp:lastModifiedBy>User</cp:lastModifiedBy>
  <cp:lastPrinted>2023-02-21T12:06:30Z</cp:lastPrinted>
  <dcterms:created xsi:type="dcterms:W3CDTF">2003-03-13T16:00:22Z</dcterms:created>
  <dcterms:modified xsi:type="dcterms:W3CDTF">2024-07-09T12:38:17Z</dcterms:modified>
</cp:coreProperties>
</file>